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onthly Cost Estimator" sheetId="1" state="visible" r:id="rId1"/>
  </sheets>
  <definedNames>
    <definedName name="_xlnm.Print_Titles" localSheetId="0">'Monthly Cost Estimator'!$34:$34</definedName>
    <definedName name="_xlnm.Print_Area" localSheetId="0">'Monthly Cost Estimator'!$A$1:$E$61</definedName>
  </definedNames>
  <calcPr calcId="124519" fullCalcOnLoad="1"/>
</workbook>
</file>

<file path=xl/styles.xml><?xml version="1.0" encoding="utf-8"?>
<styleSheet xmlns="http://schemas.openxmlformats.org/spreadsheetml/2006/main">
  <numFmts count="6">
    <numFmt numFmtId="164" formatCode="$#,##0"/>
    <numFmt numFmtId="165" formatCode="#,##0.0"/>
    <numFmt numFmtId="166" formatCode="$#,##0.00"/>
    <numFmt numFmtId="167" formatCode="0.0%"/>
    <numFmt numFmtId="168" formatCode="0.00&quot;x&quot;"/>
    <numFmt numFmtId="169" formatCode="$#,##0.000"/>
  </numFmts>
  <fonts count="21">
    <font>
      <name val="Calibri"/>
      <family val="2"/>
      <color theme="1"/>
      <sz val="11"/>
      <scheme val="minor"/>
    </font>
    <font>
      <name val="Calibri"/>
      <b val="1"/>
      <color rgb="001A2744"/>
      <sz val="16"/>
    </font>
    <font>
      <name val="Calibri"/>
      <b val="1"/>
      <color rgb="002A7F8E"/>
      <sz val="10.5"/>
    </font>
    <font>
      <name val="Calibri"/>
      <i val="1"/>
      <color rgb="005C6470"/>
      <sz val="9.5"/>
    </font>
    <font>
      <name val="Calibri"/>
      <b val="1"/>
      <color rgb="001A2744"/>
      <sz val="11.5"/>
    </font>
    <font>
      <name val="Calibri"/>
      <b val="1"/>
      <color rgb="001A2744"/>
      <sz val="10.5"/>
    </font>
    <font>
      <name val="Calibri"/>
      <b val="1"/>
      <color rgb="002A2F3A"/>
      <sz val="12"/>
    </font>
    <font>
      <name val="Calibri"/>
      <i val="1"/>
      <color rgb="005C6470"/>
      <sz val="9"/>
    </font>
    <font>
      <name val="Calibri"/>
      <b val="1"/>
      <color rgb="001A2744"/>
      <sz val="13"/>
    </font>
    <font>
      <name val="Calibri"/>
      <b val="1"/>
      <color rgb="00FFFFFF"/>
      <sz val="10"/>
    </font>
    <font>
      <name val="Calibri"/>
      <b val="1"/>
      <color rgb="002A2F3A"/>
      <sz val="11"/>
    </font>
    <font>
      <name val="Calibri"/>
      <color rgb="002A2F3A"/>
      <sz val="10.5"/>
    </font>
    <font>
      <name val="Calibri"/>
      <color rgb="001F6A78"/>
      <sz val="10"/>
    </font>
    <font>
      <name val="Calibri"/>
      <b val="1"/>
      <color rgb="001A2744"/>
      <sz val="15"/>
    </font>
    <font>
      <name val="Calibri"/>
      <b val="1"/>
      <color rgb="001A2744"/>
      <sz val="11"/>
    </font>
    <font>
      <name val="Calibri"/>
      <i val="1"/>
      <color rgb="001A2744"/>
      <sz val="9.5"/>
    </font>
    <font>
      <name val="Calibri"/>
      <b val="1"/>
      <color rgb="001A2744"/>
      <sz val="12"/>
    </font>
    <font>
      <name val="Calibri"/>
      <color rgb="002A2F3A"/>
      <sz val="10"/>
    </font>
    <font>
      <name val="Calibri"/>
      <b val="1"/>
      <color rgb="001F6A78"/>
      <sz val="10.5"/>
      <u val="single"/>
    </font>
    <font>
      <name val="Calibri"/>
      <b val="1"/>
      <color rgb="001F6A78"/>
      <sz val="10"/>
      <u val="single"/>
    </font>
    <font>
      <name val="Calibri"/>
      <color rgb="005C6470"/>
      <sz val="9"/>
    </font>
  </fonts>
  <fills count="8">
    <fill>
      <patternFill/>
    </fill>
    <fill>
      <patternFill patternType="gray125"/>
    </fill>
    <fill>
      <patternFill patternType="solid">
        <fgColor rgb="00FEF6E9"/>
      </patternFill>
    </fill>
    <fill>
      <patternFill patternType="solid">
        <fgColor rgb="001A2744"/>
      </patternFill>
    </fill>
    <fill>
      <patternFill patternType="solid">
        <fgColor rgb="00FFFFFF"/>
      </patternFill>
    </fill>
    <fill>
      <patternFill patternType="solid">
        <fgColor rgb="00EAF3F4"/>
      </patternFill>
    </fill>
    <fill>
      <patternFill patternType="solid">
        <fgColor rgb="00F4F2EE"/>
      </patternFill>
    </fill>
    <fill>
      <patternFill patternType="solid">
        <fgColor rgb="00FDF1DD"/>
      </patternFill>
    </fill>
  </fills>
  <borders count="6">
    <border>
      <left/>
      <right/>
      <top/>
      <bottom/>
      <diagonal/>
    </border>
    <border>
      <left style="medium">
        <color rgb="00B96A15"/>
      </left>
      <right style="medium">
        <color rgb="00B96A15"/>
      </right>
      <top style="medium">
        <color rgb="00B96A15"/>
      </top>
      <bottom style="medium">
        <color rgb="00B96A15"/>
      </bottom>
    </border>
    <border>
      <bottom style="thin">
        <color rgb="00E5E1D8"/>
      </bottom>
    </border>
    <border>
      <left style="thin">
        <color rgb="00E5E1D8"/>
      </left>
      <right style="thin">
        <color rgb="00E5E1D8"/>
      </right>
      <bottom style="thin">
        <color rgb="00E5E1D8"/>
      </bottom>
    </border>
    <border>
      <top style="medium">
        <color rgb="00E8943A"/>
      </top>
    </border>
    <border>
      <left style="thin">
        <color rgb="00E5E1D8"/>
      </left>
      <right style="thin">
        <color rgb="00E5E1D8"/>
      </right>
      <top style="thin">
        <color rgb="00E5E1D8"/>
      </top>
      <bottom style="thin">
        <color rgb="00E5E1D8"/>
      </bottom>
    </border>
  </borders>
  <cellStyleXfs count="1">
    <xf numFmtId="0" fontId="0" fillId="0" borderId="0"/>
  </cellStyleXfs>
  <cellXfs count="39">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5" fillId="0" borderId="0" applyAlignment="1" pivotButton="0" quotePrefix="0" xfId="0">
      <alignment vertical="center" wrapText="1"/>
    </xf>
    <xf numFmtId="164" fontId="6" fillId="2" borderId="1" applyAlignment="1" pivotButton="0" quotePrefix="0" xfId="0">
      <alignment horizontal="center" vertical="center"/>
    </xf>
    <xf numFmtId="0" fontId="7" fillId="0" borderId="0" applyAlignment="1" pivotButton="0" quotePrefix="0" xfId="0">
      <alignment vertical="center" wrapText="1"/>
    </xf>
    <xf numFmtId="10" fontId="6" fillId="2" borderId="1" applyAlignment="1" pivotButton="0" quotePrefix="0" xfId="0">
      <alignment horizontal="center" vertical="center"/>
    </xf>
    <xf numFmtId="49" fontId="6" fillId="2" borderId="1" applyAlignment="1" pivotButton="0" quotePrefix="0" xfId="0">
      <alignment horizontal="center" vertical="center"/>
    </xf>
    <xf numFmtId="3" fontId="6" fillId="2" borderId="1" applyAlignment="1" pivotButton="0" quotePrefix="0" xfId="0">
      <alignment horizontal="center" vertical="center"/>
    </xf>
    <xf numFmtId="165" fontId="6" fillId="2" borderId="1" applyAlignment="1" pivotButton="0" quotePrefix="0" xfId="0">
      <alignment horizontal="center" vertical="center"/>
    </xf>
    <xf numFmtId="166" fontId="6" fillId="2" borderId="1" applyAlignment="1" pivotButton="0" quotePrefix="0" xfId="0">
      <alignment horizontal="center" vertical="center"/>
    </xf>
    <xf numFmtId="0" fontId="8" fillId="0" borderId="0" pivotButton="0" quotePrefix="0" xfId="0"/>
    <xf numFmtId="0" fontId="9" fillId="3" borderId="0" applyAlignment="1" pivotButton="0" quotePrefix="0" xfId="0">
      <alignment horizontal="left" vertical="center"/>
    </xf>
    <xf numFmtId="0" fontId="9" fillId="3" borderId="0" applyAlignment="1" pivotButton="0" quotePrefix="0" xfId="0">
      <alignment horizontal="center" vertical="center"/>
    </xf>
    <xf numFmtId="0" fontId="5" fillId="4" borderId="2" applyAlignment="1" pivotButton="0" quotePrefix="0" xfId="0">
      <alignment vertical="center" wrapText="1"/>
    </xf>
    <xf numFmtId="166" fontId="10" fillId="5" borderId="3" applyAlignment="1" pivotButton="0" quotePrefix="0" xfId="0">
      <alignment horizontal="center" vertical="center"/>
    </xf>
    <xf numFmtId="164" fontId="11" fillId="5" borderId="3" applyAlignment="1" pivotButton="0" quotePrefix="0" xfId="0">
      <alignment horizontal="center" vertical="center"/>
    </xf>
    <xf numFmtId="167" fontId="12" fillId="5" borderId="3" applyAlignment="1" pivotButton="0" quotePrefix="0" xfId="0">
      <alignment horizontal="center" vertical="center"/>
    </xf>
    <xf numFmtId="0" fontId="7" fillId="4" borderId="2" applyAlignment="1" pivotButton="0" quotePrefix="0" xfId="0">
      <alignment vertical="center" wrapText="1"/>
    </xf>
    <xf numFmtId="0" fontId="5" fillId="6" borderId="2" applyAlignment="1" pivotButton="0" quotePrefix="0" xfId="0">
      <alignment vertical="center" wrapText="1"/>
    </xf>
    <xf numFmtId="0" fontId="7" fillId="6" borderId="2" applyAlignment="1" pivotButton="0" quotePrefix="0" xfId="0">
      <alignment vertical="center" wrapText="1"/>
    </xf>
    <xf numFmtId="0" fontId="8" fillId="7" borderId="4" applyAlignment="1" pivotButton="0" quotePrefix="0" xfId="0">
      <alignment vertical="center"/>
    </xf>
    <xf numFmtId="166" fontId="13" fillId="7" borderId="4" applyAlignment="1" pivotButton="0" quotePrefix="0" xfId="0">
      <alignment horizontal="center" vertical="center"/>
    </xf>
    <xf numFmtId="164" fontId="8" fillId="7" borderId="4" applyAlignment="1" pivotButton="0" quotePrefix="0" xfId="0">
      <alignment horizontal="center" vertical="center"/>
    </xf>
    <xf numFmtId="167" fontId="14" fillId="7" borderId="4" applyAlignment="1" pivotButton="0" quotePrefix="0" xfId="0">
      <alignment horizontal="center" vertical="center"/>
    </xf>
    <xf numFmtId="0" fontId="15" fillId="7" borderId="4" applyAlignment="1" pivotButton="0" quotePrefix="0" xfId="0">
      <alignment vertical="center" wrapText="1"/>
    </xf>
    <xf numFmtId="166" fontId="16" fillId="5" borderId="5" applyAlignment="1" pivotButton="0" quotePrefix="0" xfId="0">
      <alignment horizontal="center" vertical="center"/>
    </xf>
    <xf numFmtId="0" fontId="16" fillId="0" borderId="0" applyAlignment="1" pivotButton="0" quotePrefix="0" xfId="0">
      <alignment vertical="center" wrapText="1"/>
    </xf>
    <xf numFmtId="166" fontId="1" fillId="7" borderId="4" applyAlignment="1" pivotButton="0" quotePrefix="0" xfId="0">
      <alignment horizontal="center" vertical="center"/>
    </xf>
    <xf numFmtId="168" fontId="16" fillId="5" borderId="5" applyAlignment="1" pivotButton="0" quotePrefix="0" xfId="0">
      <alignment horizontal="center" vertical="center"/>
    </xf>
    <xf numFmtId="169" fontId="16" fillId="5" borderId="5" applyAlignment="1" pivotButton="0" quotePrefix="0" xfId="0">
      <alignment horizontal="center" vertical="center"/>
    </xf>
    <xf numFmtId="0" fontId="16" fillId="7" borderId="0" pivotButton="0" quotePrefix="0" xfId="0"/>
    <xf numFmtId="0" fontId="17" fillId="7" borderId="0" applyAlignment="1" pivotButton="0" quotePrefix="0" xfId="0">
      <alignment vertical="top" wrapText="1"/>
    </xf>
    <xf numFmtId="0" fontId="18" fillId="5" borderId="0" applyAlignment="1" pivotButton="0" quotePrefix="0" xfId="0">
      <alignment vertical="center" wrapText="1"/>
    </xf>
    <xf numFmtId="0" fontId="3" fillId="7" borderId="0" applyAlignment="1" pivotButton="0" quotePrefix="0" xfId="0">
      <alignment vertical="top" wrapText="1"/>
    </xf>
    <xf numFmtId="0" fontId="19" fillId="0" borderId="0" pivotButton="0" quotePrefix="0" xfId="0"/>
    <xf numFmtId="0" fontId="2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car-total-cost-of-ownership-calculator/?utm_source=free_estimator&amp;utm_medium=lite_tool&amp;utm_campaign=car_total_cost_of_ownership&amp;utm_content=lite_xlsx_upsell" TargetMode="External" Id="rId1"/><Relationship Type="http://schemas.openxmlformats.org/officeDocument/2006/relationships/hyperlink" Target="https://www.ardentworkshop.com/?utm_source=free_estimator&amp;utm_medium=lite_tool&amp;utm_campaign=car_total_cost_of_ownership&amp;utm_content=lite_xlsx_footer" TargetMode="External" Id="rId2"/></Relationships>
</file>

<file path=xl/worksheets/sheet1.xml><?xml version="1.0" encoding="utf-8"?>
<worksheet xmlns="http://schemas.openxmlformats.org/spreadsheetml/2006/main">
  <sheetPr>
    <outlinePr summaryBelow="1" summaryRight="1"/>
    <pageSetUpPr fitToPage="1"/>
  </sheetPr>
  <dimension ref="A1:E61"/>
  <sheetViews>
    <sheetView showGridLines="0" workbookViewId="0">
      <selection activeCell="A1" sqref="A1"/>
    </sheetView>
  </sheetViews>
  <sheetFormatPr baseColWidth="8" defaultRowHeight="15"/>
  <cols>
    <col width="34" customWidth="1" min="1" max="1"/>
    <col width="18" customWidth="1" min="2" max="2"/>
    <col width="15" customWidth="1" min="3" max="3"/>
    <col width="15" customWidth="1" min="4" max="4"/>
    <col width="46" customWidth="1" min="5" max="5"/>
  </cols>
  <sheetData>
    <row r="1" ht="26" customHeight="1">
      <c r="A1" s="1" t="inlineStr">
        <is>
          <t>TRUE MONTHLY COST OF A CAR — FREE ESTIMATOR</t>
        </is>
      </c>
    </row>
    <row r="2" ht="20" customHeight="1">
      <c r="A2" s="2" t="inlineStr">
        <is>
          <t>A free tool from Ardent Workshop  ·  ardentworkshop.com</t>
        </is>
      </c>
    </row>
    <row r="4" ht="62" customHeight="1">
      <c r="A4" s="3" t="inlineStr">
        <is>
          <t>Every payment calculator gives you a loan or lease figure and stops there. This one prices all eight monthly lines of owning one car — including the seven a payment never shows you — so you can see what the car really costs each month. Type over the boxed, shaded cells in column B; every other figure calculates itself. It opens pre-filled with an illustrative example — replace it with the real listing's numbers.</t>
        </is>
      </c>
    </row>
    <row r="6">
      <c r="A6" s="4" t="inlineStr">
        <is>
          <t>The car and how you're paying for it</t>
        </is>
      </c>
    </row>
    <row r="7" ht="42" customHeight="1">
      <c r="A7" s="5" t="inlineStr">
        <is>
          <t>Purchase price</t>
        </is>
      </c>
      <c r="B7" s="6" t="n">
        <v>31500</v>
      </c>
      <c r="C7" s="7" t="inlineStr">
        <is>
          <t>The negotiated price on the sales agreement, before tax, title and fees — not the advertised one.</t>
        </is>
      </c>
    </row>
    <row r="8" ht="42" customHeight="1">
      <c r="A8" s="5" t="inlineStr">
        <is>
          <t>Sales tax</t>
        </is>
      </c>
      <c r="B8" s="8" t="n">
        <v>0.07000000000000001</v>
      </c>
      <c r="C8" s="7" t="inlineStr">
        <is>
          <t>Your combined state and local sales tax rate on the purchase.</t>
        </is>
      </c>
    </row>
    <row r="9" ht="42" customHeight="1">
      <c r="A9" s="5" t="inlineStr">
        <is>
          <t>Fees at purchase</t>
        </is>
      </c>
      <c r="B9" s="6" t="n">
        <v>700</v>
      </c>
      <c r="C9" s="7" t="inlineStr">
        <is>
          <t>Documentation, title, first registration and any dealer add-ons you actually agree to.</t>
        </is>
      </c>
    </row>
    <row r="10" ht="42" customHeight="1">
      <c r="A10" s="5" t="inlineStr">
        <is>
          <t>Cash, finance or lease?</t>
        </is>
      </c>
      <c r="B10" s="9" t="inlineStr">
        <is>
          <t>Finance</t>
        </is>
      </c>
      <c r="C10" s="7" t="inlineStr">
        <is>
          <t>Cash or a loan. The free estimator does not model a lease — see the 'doesn't do' section below.</t>
        </is>
      </c>
    </row>
    <row r="11" ht="42" customHeight="1">
      <c r="A11" s="5" t="inlineStr">
        <is>
          <t>Cash down / capitalized cost reduction</t>
        </is>
      </c>
      <c r="B11" s="6" t="n">
        <v>4000</v>
      </c>
      <c r="C11" s="7" t="inlineStr">
        <is>
          <t>Cash you put down at purchase, reducing what you finance.</t>
        </is>
      </c>
    </row>
    <row r="12" ht="42" customHeight="1">
      <c r="A12" s="5" t="inlineStr">
        <is>
          <t>Loan APR</t>
        </is>
      </c>
      <c r="B12" s="8" t="n">
        <v>0.06900000000000001</v>
      </c>
      <c r="C12" s="7" t="inlineStr">
        <is>
          <t>The annual percentage rate you've actually been quoted, not a headline promotional rate.</t>
        </is>
      </c>
    </row>
    <row r="13" ht="42" customHeight="1">
      <c r="A13" s="5" t="inlineStr">
        <is>
          <t>Loan term (months)</t>
        </is>
      </c>
      <c r="B13" s="10" t="n">
        <v>60</v>
      </c>
      <c r="C13" s="7" t="inlineStr">
        <is>
          <t>The length of the loan, in months. Ignored if you're paying cash.</t>
        </is>
      </c>
    </row>
    <row r="15">
      <c r="A15" s="4" t="inlineStr">
        <is>
          <t>How you drive it</t>
        </is>
      </c>
    </row>
    <row r="16" ht="38" customHeight="1">
      <c r="A16" s="5" t="inlineStr">
        <is>
          <t>Miles you drive per year</t>
        </is>
      </c>
      <c r="B16" s="10" t="n">
        <v>12000</v>
      </c>
      <c r="C16" s="7" t="inlineStr">
        <is>
          <t>Your real annual mileage — check two years of service records rather than guessing.</t>
        </is>
      </c>
    </row>
    <row r="17" ht="38" customHeight="1">
      <c r="A17" s="5" t="inlineStr">
        <is>
          <t>Years you plan to keep it</t>
        </is>
      </c>
      <c r="B17" s="10" t="n">
        <v>7</v>
      </c>
      <c r="C17" s="7" t="inlineStr">
        <is>
          <t>How long you honestly expect to keep this car.</t>
        </is>
      </c>
    </row>
    <row r="18" ht="38" customHeight="1">
      <c r="A18" s="5" t="inlineStr">
        <is>
          <t>Combined MPG</t>
        </is>
      </c>
      <c r="B18" s="11" t="n">
        <v>52</v>
      </c>
      <c r="C18" s="7" t="inlineStr">
        <is>
          <t>The official combined figure is a reasonable start; real-world economy often runs below it.</t>
        </is>
      </c>
    </row>
    <row r="19" ht="38" customHeight="1">
      <c r="A19" s="5" t="inlineStr">
        <is>
          <t>Gasoline price ($ per gallon)</t>
        </is>
      </c>
      <c r="B19" s="12" t="n">
        <v>3.45</v>
      </c>
      <c r="C19" s="7" t="inlineStr">
        <is>
          <t>The price you actually pay locally, not a national average.</t>
        </is>
      </c>
    </row>
    <row r="21">
      <c r="A21" s="4" t="inlineStr">
        <is>
          <t>What it costs to keep</t>
        </is>
      </c>
    </row>
    <row r="22" ht="38" customHeight="1">
      <c r="A22" s="5" t="inlineStr">
        <is>
          <t>Insurance (per year)</t>
        </is>
      </c>
      <c r="B22" s="6" t="n">
        <v>1580</v>
      </c>
      <c r="C22" s="7" t="inlineStr">
        <is>
          <t>Get a real quote for this specific car — insurers price by model, not by segment.</t>
        </is>
      </c>
    </row>
    <row r="23" ht="38" customHeight="1">
      <c r="A23" s="5" t="inlineStr">
        <is>
          <t>Registration and property tax (per year)</t>
        </is>
      </c>
      <c r="B23" s="6" t="n">
        <v>190</v>
      </c>
      <c r="C23" s="7" t="inlineStr">
        <is>
          <t>Annual registration, plus any personal-property or excise tax on the vehicle.</t>
        </is>
      </c>
    </row>
    <row r="24" ht="38" customHeight="1">
      <c r="A24" s="5" t="inlineStr">
        <is>
          <t>Cost of a set of tires</t>
        </is>
      </c>
      <c r="B24" s="6" t="n">
        <v>720</v>
      </c>
      <c r="C24" s="7" t="inlineStr">
        <is>
          <t>Fitted, for a full set of four.</t>
        </is>
      </c>
    </row>
    <row r="25" ht="38" customHeight="1">
      <c r="A25" s="5" t="inlineStr">
        <is>
          <t>Tire life (miles)</t>
        </is>
      </c>
      <c r="B25" s="10" t="n">
        <v>45000</v>
      </c>
      <c r="C25" s="7" t="inlineStr">
        <is>
          <t>How far a set lasts you before it needs replacing.</t>
        </is>
      </c>
    </row>
    <row r="26" ht="38" customHeight="1">
      <c r="A26" s="5" t="inlineStr">
        <is>
          <t>Anything else (per year)</t>
        </is>
      </c>
      <c r="B26" s="6" t="n">
        <v>180</v>
      </c>
      <c r="C26" s="7" t="inlineStr">
        <is>
          <t>Parking, tolls, roadside assistance, washing, a garage — whatever else this car costs you.</t>
        </is>
      </c>
    </row>
    <row r="27" ht="38" customHeight="1">
      <c r="A27" s="5" t="inlineStr">
        <is>
          <t>Servicing &amp; repairs ($ per 1,000 miles)</t>
        </is>
      </c>
      <c r="B27" s="12" t="n">
        <v>70</v>
      </c>
      <c r="C27" s="7" t="inlineStr">
        <is>
          <t>One flat rate for the whole time you own the car, in place of the paid workbook's table that rises with the car's age and its segment. Use your own service records for a similar car if you have them.</t>
        </is>
      </c>
    </row>
    <row r="29">
      <c r="A29" s="4" t="inlineStr">
        <is>
          <t>Depreciation — one flat rate, not a curve</t>
        </is>
      </c>
    </row>
    <row r="30" ht="50" customHeight="1">
      <c r="A30" s="3" t="inlineStr">
        <is>
          <t>The paid workbook prices depreciation from a five-vehicle-class retention curve — anchored on iSeeCars' published analysis of more than 950,000 five-year-old vehicles, iseecars.com/cars-that-hold-their-value-study — and can work out what a used car cost when new. This free estimator applies one flat rate to what you paid out the door instead: simpler, and honest about being simpler.</t>
        </is>
      </c>
    </row>
    <row r="31" ht="38" customHeight="1">
      <c r="A31" s="5" t="inlineStr">
        <is>
          <t>Value lost each year (flat rate)</t>
        </is>
      </c>
      <c r="B31" s="8" t="n">
        <v>0.09</v>
      </c>
      <c r="C31" s="7" t="inlineStr">
        <is>
          <t>One flat rate for every year you own the car, compounded on what it is still worth, so it can never depreciate past zero. It stands in for the per-year retention curve described just above, which the paid workbook reads by vehicle class. How fast a car loses value varies a lot from one class to the next, and one flat rate cannot tell them apart.</t>
        </is>
      </c>
    </row>
    <row r="33" ht="24" customHeight="1">
      <c r="A33" s="13" t="inlineStr">
        <is>
          <t>WHAT IT ACTUALLY COSTS, PER MONTH</t>
        </is>
      </c>
    </row>
    <row r="34" ht="24" customHeight="1">
      <c r="A34" s="14" t="inlineStr">
        <is>
          <t>Cost line</t>
        </is>
      </c>
      <c r="B34" s="15" t="inlineStr">
        <is>
          <t>Per month</t>
        </is>
      </c>
      <c r="C34" s="15" t="inlineStr">
        <is>
          <t>Per year</t>
        </is>
      </c>
      <c r="D34" s="15" t="inlineStr">
        <is>
          <t>Share</t>
        </is>
      </c>
      <c r="E34" s="14" t="inlineStr">
        <is>
          <t>Why it's here</t>
        </is>
      </c>
    </row>
    <row r="35" ht="46" customHeight="1">
      <c r="A35" s="16" t="inlineStr">
        <is>
          <t>Depreciation</t>
        </is>
      </c>
      <c r="B35" s="17">
        <f>($B$7+$B$7*$B$8+$B$9)*(1-(1-$B$31)^$B$17)/($B$17*12)</f>
        <v/>
      </c>
      <c r="C35" s="18">
        <f>B35*12</f>
        <v/>
      </c>
      <c r="D35" s="19">
        <f>IF($B$43=0,"",B35/$B$43)</f>
        <v/>
      </c>
      <c r="E35" s="20" t="inlineStr">
        <is>
          <t>The value the car loses while you own it, spread over those months. Compounded on what it is still worth, so it can never write off more than you paid. Nobody invoices you for it, and it is often the largest line here.</t>
        </is>
      </c>
    </row>
    <row r="36" ht="46" customHeight="1">
      <c r="A36" s="21" t="inlineStr">
        <is>
          <t>Financing cost</t>
        </is>
      </c>
      <c r="B36" s="17">
        <f>IF($B$10="Finance",MAX(0,(IF($B$10&lt;&gt;"Finance",0,IF(OR(MAX(0,($B$7+$B$7*$B$8+$B$9)-$B$11)&lt;=0,$B$13&lt;=0),0,IF($B$12&lt;=0,MAX(0,($B$7+$B$7*$B$8+$B$9)-$B$11)/$B$13,PMT($B$12/12,$B$13,-MAX(0,($B$7+$B$7*$B$8+$B$9)-$B$11))))))*$B$13-MAX(0,($B$7+$B$7*$B$8+$B$9)-$B$11))/($B$17*12),0)</f>
        <v/>
      </c>
      <c r="C36" s="18">
        <f>B36*12</f>
        <v/>
      </c>
      <c r="D36" s="19">
        <f>IF($B$43=0,"",B36/$B$43)</f>
        <v/>
      </c>
      <c r="E36" s="22" t="inlineStr">
        <is>
          <t>Loan interest, averaged across your holding period. Paying cash shows $0 — this free tool doesn't price what that cash could otherwise have earned; the paid workbook does.</t>
        </is>
      </c>
    </row>
    <row r="37" ht="46" customHeight="1">
      <c r="A37" s="16" t="inlineStr">
        <is>
          <t>Fuel</t>
        </is>
      </c>
      <c r="B37" s="17">
        <f>IFERROR($B$19/$B$18*$B$16/12,0)</f>
        <v/>
      </c>
      <c r="C37" s="18">
        <f>B37*12</f>
        <v/>
      </c>
      <c r="D37" s="19">
        <f>IF($B$43=0,"",B37/$B$43)</f>
        <v/>
      </c>
      <c r="E37" s="20" t="inlineStr">
        <is>
          <t>Your annual miles at this car's combined MPG and your own gas price — the line most buyers find easiest to picture.</t>
        </is>
      </c>
    </row>
    <row r="38" ht="46" customHeight="1">
      <c r="A38" s="21" t="inlineStr">
        <is>
          <t>Insurance</t>
        </is>
      </c>
      <c r="B38" s="17">
        <f>$B$22/12</f>
        <v/>
      </c>
      <c r="C38" s="18">
        <f>B38*12</f>
        <v/>
      </c>
      <c r="D38" s="19">
        <f>IF($B$43=0,"",B38/$B$43)</f>
        <v/>
      </c>
      <c r="E38" s="22" t="inlineStr">
        <is>
          <t>Priced by model, not by segment — the easiest of these figures to check before you buy.</t>
        </is>
      </c>
    </row>
    <row r="39" ht="46" customHeight="1">
      <c r="A39" s="16" t="inlineStr">
        <is>
          <t>Registration</t>
        </is>
      </c>
      <c r="B39" s="17">
        <f>$B$23/12</f>
        <v/>
      </c>
      <c r="C39" s="18">
        <f>B39*12</f>
        <v/>
      </c>
      <c r="D39" s="19">
        <f>IF($B$43=0,"",B39/$B$43)</f>
        <v/>
      </c>
      <c r="E39" s="20" t="inlineStr">
        <is>
          <t>Annual registration, plus any property or excise tax charged on the vehicle.</t>
        </is>
      </c>
    </row>
    <row r="40" ht="46" customHeight="1">
      <c r="A40" s="21" t="inlineStr">
        <is>
          <t>Servicing and repairs</t>
        </is>
      </c>
      <c r="B40" s="17">
        <f>$B$27*$B$16/1000/12</f>
        <v/>
      </c>
      <c r="C40" s="18">
        <f>B40*12</f>
        <v/>
      </c>
      <c r="D40" s="19">
        <f>IF($B$43=0,"",B40/$B$43)</f>
        <v/>
      </c>
      <c r="E40" s="22" t="inlineStr">
        <is>
          <t>A flat rate you set, in dollars per 1,000 miles. The paid workbook looks it up from the car's age and segment instead, and it rises as the car ages.</t>
        </is>
      </c>
    </row>
    <row r="41" ht="46" customHeight="1">
      <c r="A41" s="16" t="inlineStr">
        <is>
          <t>Tires</t>
        </is>
      </c>
      <c r="B41" s="17">
        <f>IFERROR($B$24/$B$25*$B$16/12,0)</f>
        <v/>
      </c>
      <c r="C41" s="18">
        <f>B41*12</f>
        <v/>
      </c>
      <c r="D41" s="19">
        <f>IF($B$43=0,"",B41/$B$43)</f>
        <v/>
      </c>
      <c r="E41" s="20" t="inlineStr">
        <is>
          <t>Your set cost divided by the miles a set lasts you, charged on every mile — a sinking fund rather than a shock every few years.</t>
        </is>
      </c>
    </row>
    <row r="42" ht="46" customHeight="1">
      <c r="A42" s="21" t="inlineStr">
        <is>
          <t>Everything else</t>
        </is>
      </c>
      <c r="B42" s="17">
        <f>$B$26/12</f>
        <v/>
      </c>
      <c r="C42" s="18">
        <f>B42*12</f>
        <v/>
      </c>
      <c r="D42" s="19">
        <f>IF($B$43=0,"",B42/$B$43)</f>
        <v/>
      </c>
      <c r="E42" s="22" t="inlineStr">
        <is>
          <t>Parking, tolls, roadside assistance, washing, a garage. Small individually, and not small annually.</t>
        </is>
      </c>
    </row>
    <row r="43" ht="34" customHeight="1">
      <c r="A43" s="23" t="inlineStr">
        <is>
          <t>TRUE MONTHLY COST</t>
        </is>
      </c>
      <c r="B43" s="24">
        <f>SUM(B35:B42)</f>
        <v/>
      </c>
      <c r="C43" s="25">
        <f>B43*12</f>
        <v/>
      </c>
      <c r="D43" s="26" t="n">
        <v>1</v>
      </c>
      <c r="E43" s="27" t="inlineStr">
        <is>
          <t>What this car takes from you every month, averaged across the years you plan to keep it.</t>
        </is>
      </c>
    </row>
    <row r="45" ht="38" customHeight="1">
      <c r="A45" s="5" t="inlineStr">
        <is>
          <t>The payment you were quoted</t>
        </is>
      </c>
      <c r="B45" s="28">
        <f>IF($B$10&lt;&gt;"Finance",0,IF(OR(MAX(0,($B$7+$B$7*$B$8+$B$9)-$B$11)&lt;=0,$B$13&lt;=0),0,IF($B$12&lt;=0,MAX(0,($B$7+$B$7*$B$8+$B$9)-$B$11)/$B$13,PMT($B$12/12,$B$13,-MAX(0,($B$7+$B$7*$B$8+$B$9)-$B$11)))))</f>
        <v/>
      </c>
      <c r="C45" s="7" t="inlineStr">
        <is>
          <t>Loan payment, or $0 if you're paying cash. Not the same kind of number as the true monthly cost above — see below.</t>
        </is>
      </c>
    </row>
    <row r="46" ht="64" customHeight="1">
      <c r="A46" s="29" t="inlineStr">
        <is>
          <t>THE DIFFERENCE</t>
        </is>
      </c>
      <c r="B46" s="30">
        <f>B43-B45</f>
        <v/>
      </c>
      <c r="C46" s="7" t="inlineStr">
        <is>
          <t>A payment and a cost are not the same kind of number, so read this as a comparison, not a bill. Most of a loan payment is not a cost at all — it is you buying the car — so on a short loan this can come out NEGATIVE, and that is not a discount. A car bought with cash has no payment at all and still costs real money every month. Budget for the true monthly cost above.</t>
        </is>
      </c>
    </row>
    <row r="47" ht="38" customHeight="1">
      <c r="A47" s="5" t="inlineStr">
        <is>
          <t>True cost as a multiple of the payment</t>
        </is>
      </c>
      <c r="B47" s="31">
        <f>IF(B45=0,"",B43/B45)</f>
        <v/>
      </c>
      <c r="C47" s="7" t="inlineStr">
        <is>
          <t>How many times the quoted payment this car actually costs to own. Paying cash has no payment to multiply, so this is deliberately blank.</t>
        </is>
      </c>
    </row>
    <row r="48" ht="38" customHeight="1">
      <c r="A48" s="5" t="inlineStr">
        <is>
          <t>Cost per mile</t>
        </is>
      </c>
      <c r="B48" s="32">
        <f>IF($B$16=0,"",B43*12/$B$16)</f>
        <v/>
      </c>
      <c r="C48" s="7" t="inlineStr">
        <is>
          <t>The true monthly cost, annualized and spread across your annual mileage — the one figure that lets you compare a car you drive gently against one you drive hard.</t>
        </is>
      </c>
    </row>
    <row r="50" ht="22" customHeight="1">
      <c r="A50" s="33" t="inlineStr">
        <is>
          <t>WHAT THIS FREE ESTIMATOR DOESN'T DO</t>
        </is>
      </c>
    </row>
    <row r="51" ht="30" customHeight="1">
      <c r="A51" s="34" t="inlineStr">
        <is>
          <t>-  It prices ONE car with a flat depreciation rate — no per-year resale curve by vehicle class, and no implied as-new list price, so a used car can't be priced properly here.</t>
        </is>
      </c>
    </row>
    <row r="52" ht="30" customHeight="1">
      <c r="A52" s="34" t="inlineStr">
        <is>
          <t>-  No lease modeling at all — no money factor, no residual, no acquisition or disposition fees, and no mileage overage.</t>
        </is>
      </c>
    </row>
    <row r="53" ht="30" customHeight="1">
      <c r="A53" s="34" t="inlineStr">
        <is>
          <t>-  Servicing is a flat rate you set. It doesn't escalate with the car's age the way the paid workbook's age-and-segment table does.</t>
        </is>
      </c>
    </row>
    <row r="54" ht="30" customHeight="1">
      <c r="A54" s="34" t="inlineStr">
        <is>
          <t>-  No second or third car, so no comparison and no crossovers — not the mileage one, and not the holding-length one.</t>
        </is>
      </c>
    </row>
    <row r="55" ht="30" customHeight="1">
      <c r="A55" s="34" t="inlineStr">
        <is>
          <t>-  No Year by Year table and no cheapest-year-to-sell, no Sources &amp; Assumptions tab, no Checks tab, and no guides or printables.</t>
        </is>
      </c>
    </row>
    <row r="56" ht="34" customHeight="1">
      <c r="A56" s="35" t="inlineStr">
        <is>
          <t>The full Car Total Cost of Ownership Calculator adds all of it — eleven tabs, three cars side by side. Get it at ardentworkshop.com</t>
        </is>
      </c>
    </row>
    <row r="58" ht="52" customHeight="1">
      <c r="A58" s="36" t="inlineStr">
        <is>
          <t>A financial planning model, not licensed financial, tax or legal advice, and not a valuation. Every figure that ships in this file is an illustrative example for a car that does not exist — prices, rates, insurance, fuel and depreciation vary enormously by market. Confirm what matters with the dealer, your insurer, your lender, and your own research.</t>
        </is>
      </c>
    </row>
    <row r="60">
      <c r="A60" s="37" t="inlineStr">
        <is>
          <t>Browse more free tools for big decisions at ardentworkshop.com</t>
        </is>
      </c>
    </row>
    <row r="61">
      <c r="A61" s="38" t="inlineStr">
        <is>
          <t>© Ardent Workshop LLC. Free to use and share. Please don't resell.</t>
        </is>
      </c>
    </row>
  </sheetData>
  <mergeCells count="41">
    <mergeCell ref="C16:E16"/>
    <mergeCell ref="A30:E30"/>
    <mergeCell ref="A15:E15"/>
    <mergeCell ref="C31:E31"/>
    <mergeCell ref="C47:E47"/>
    <mergeCell ref="A60:E60"/>
    <mergeCell ref="C22:E22"/>
    <mergeCell ref="C9:E9"/>
    <mergeCell ref="A51:E51"/>
    <mergeCell ref="A1:E1"/>
    <mergeCell ref="A61:E61"/>
    <mergeCell ref="A6:E6"/>
    <mergeCell ref="C12:E12"/>
    <mergeCell ref="C46:E46"/>
    <mergeCell ref="C11:E11"/>
    <mergeCell ref="C27:E27"/>
    <mergeCell ref="A54:E54"/>
    <mergeCell ref="C23:E23"/>
    <mergeCell ref="C8:E8"/>
    <mergeCell ref="C48:E48"/>
    <mergeCell ref="C17:E17"/>
    <mergeCell ref="C7:E7"/>
    <mergeCell ref="A56:E56"/>
    <mergeCell ref="A21:E21"/>
    <mergeCell ref="A55:E55"/>
    <mergeCell ref="A50:E50"/>
    <mergeCell ref="C13:E13"/>
    <mergeCell ref="A2:E2"/>
    <mergeCell ref="C19:E19"/>
    <mergeCell ref="A33:E33"/>
    <mergeCell ref="C18:E18"/>
    <mergeCell ref="C24:E24"/>
    <mergeCell ref="A53:E53"/>
    <mergeCell ref="A29:E29"/>
    <mergeCell ref="A4:E4"/>
    <mergeCell ref="A52:E52"/>
    <mergeCell ref="C45:E45"/>
    <mergeCell ref="C26:E26"/>
    <mergeCell ref="A58:E58"/>
    <mergeCell ref="C25:E25"/>
    <mergeCell ref="C10:E10"/>
  </mergeCells>
  <dataValidations count="1">
    <dataValidation sqref="B10" showDropDown="0" showInputMessage="0" showErrorMessage="1" allowBlank="1" errorTitle="Pick one of the listed options" error="This free estimator prices cash and finance only. Choose Cash or Finance from the dropdown — a lease needs the paid workbook, which models the money factor, residual, fees and mileage overage." type="list" errorStyle="stop">
      <formula1>"Cash,Finance"</formula1>
    </dataValidation>
  </dataValidations>
  <hyperlinks>
    <hyperlink xmlns:r="http://schemas.openxmlformats.org/officeDocument/2006/relationships" ref="A56" r:id="rId1"/>
    <hyperlink xmlns:r="http://schemas.openxmlformats.org/officeDocument/2006/relationships" ref="A60" r:id="rId2"/>
  </hyperlink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Ardent Workshop</dc:creator>
  <dc:title xmlns:dc="http://purl.org/dc/elements/1.1/">True Monthly Cost of a Car — Free Estimator</dc:title>
  <dc:description xmlns:dc="http://purl.org/dc/elements/1.1/">Free tool by Ardent Workshop. The full Car Total Cost of Ownership Calculator adds a resale-value curve, lease modeling, servicing that escalates with age, up to three cars compared side by side, and the mileage and holding-length crossovers.</dc:description>
  <dc:subject xmlns:dc="http://purl.org/dc/elements/1.1/">A free single-tab estimator for the true monthly cost of owning one car: depreciation, financing cost, fuel, insurance, registration, servicing, tires, and everything else — with the gap past the quoted payment and a cost-per-mile figure.</dc:subject>
  <dc:language xmlns:dc="http://purl.org/dc/elements/1.1/">en-US</dc:language>
  <dcterms:created xmlns:dcterms="http://purl.org/dc/terms/" xmlns:xsi="http://www.w3.org/2001/XMLSchema-instance" xsi:type="dcterms:W3CDTF">2026-08-18T00:00:00Z</dcterms:created>
  <dcterms:modified xmlns:dcterms="http://purl.org/dc/terms/" xmlns:xsi="http://www.w3.org/2001/XMLSchema-instance" xsi:type="dcterms:W3CDTF">2026-08-19T03:24:28Z</dcterms:modified>
  <cp:keywords>true cost of car ownership, monthly cost of owning a car, car payment calculator, cost per mile, car buying calculator, free spreadsheet</cp:keywords>
</cp:coreProperties>
</file>