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laiming Table" sheetId="1" state="visible" r:id="rId1"/>
    <sheet xmlns:r="http://schemas.openxmlformats.org/officeDocument/2006/relationships" name="The Rules" sheetId="2" state="visible" r:id="rId2"/>
    <sheet xmlns:r="http://schemas.openxmlformats.org/officeDocument/2006/relationships" name="Read Me" sheetId="3" state="visible" r:id="rId3"/>
  </sheets>
  <definedNames>
    <definedName name="_xlnm.Print_Area" localSheetId="0">'Claiming Table'!$A$1:$K$35</definedName>
    <definedName name="_xlnm.Print_Area" localSheetId="1">'The Rules'!$A$1:$E$31</definedName>
    <definedName name="_xlnm.Print_Area" localSheetId="2">'Read Me'!$A$1:$B$27</definedName>
  </definedNames>
  <calcPr calcId="124519" fullCalcOnLoad="1"/>
</workbook>
</file>

<file path=xl/styles.xml><?xml version="1.0" encoding="utf-8"?>
<styleSheet xmlns="http://schemas.openxmlformats.org/spreadsheetml/2006/main">
  <numFmts count="5">
    <numFmt numFmtId="164" formatCode="yyyy-mm-dd"/>
    <numFmt numFmtId="165" formatCode="mmm d, yyyy"/>
    <numFmt numFmtId="166" formatCode="mmm yyyy"/>
    <numFmt numFmtId="167" formatCode="$#,##0"/>
    <numFmt numFmtId="168" formatCode="0.0%"/>
  </numFmts>
  <fonts count="25">
    <font>
      <name val="Calibri"/>
      <family val="2"/>
      <color theme="1"/>
      <sz val="11"/>
      <scheme val="minor"/>
    </font>
    <font>
      <name val="Calibri"/>
      <color rgb="001A2744"/>
      <sz val="11"/>
    </font>
    <font>
      <name val="Calibri"/>
      <b val="1"/>
      <color rgb="00FFFFFF"/>
      <sz val="8.5"/>
    </font>
    <font>
      <name val="Calibri"/>
      <b val="1"/>
      <color rgb="001A2744"/>
      <sz val="18"/>
    </font>
    <font>
      <name val="Calibri"/>
      <color rgb="002A2F3A"/>
      <sz val="10"/>
    </font>
    <font>
      <name val="Calibri"/>
      <b val="1"/>
      <color rgb="00FFFFFF"/>
      <sz val="10.5"/>
    </font>
    <font>
      <name val="Calibri"/>
      <color rgb="002A2F3A"/>
      <sz val="10.5"/>
    </font>
    <font>
      <name val="Calibri"/>
      <b val="1"/>
      <color rgb="002A2F3A"/>
      <sz val="10.5"/>
    </font>
    <font>
      <name val="Calibri"/>
      <i val="1"/>
      <color rgb="005C6470"/>
      <sz val="9.5"/>
    </font>
    <font>
      <name val="Calibri"/>
      <color rgb="005C6470"/>
      <sz val="9"/>
    </font>
    <font>
      <name val="Calibri"/>
      <b val="1"/>
      <color rgb="00FFFFFF"/>
      <sz val="9.5"/>
    </font>
    <font>
      <name val="Calibri"/>
      <b val="1"/>
      <color rgb="001A2744"/>
      <sz val="10"/>
    </font>
    <font>
      <name val="Calibri"/>
      <b val="1"/>
      <color rgb="009A3E1E"/>
      <sz val="10"/>
    </font>
    <font>
      <name val="Calibri"/>
      <b val="1"/>
      <i val="1"/>
      <color rgb="002A2F3A"/>
      <sz val="9.5"/>
    </font>
    <font>
      <name val="Calibri"/>
      <b val="1"/>
      <color rgb="002A2F3A"/>
      <sz val="10"/>
    </font>
    <font>
      <name val="Calibri"/>
      <color rgb="009A3E1E"/>
      <sz val="10"/>
      <u val="single"/>
    </font>
    <font>
      <name val="Calibri"/>
      <b val="1"/>
      <color rgb="009A3E1E"/>
      <sz val="11"/>
    </font>
    <font>
      <name val="Calibri"/>
      <b val="1"/>
      <color rgb="001A2744"/>
      <sz val="13"/>
    </font>
    <font>
      <name val="Calibri"/>
      <color rgb="002A2F3A"/>
      <sz val="11"/>
      <u val="single"/>
    </font>
    <font>
      <name val="Calibri"/>
      <color rgb="002A2F3A"/>
      <sz val="11"/>
    </font>
    <font>
      <name val="Calibri"/>
      <b val="1"/>
      <color rgb="009A3E1E"/>
      <sz val="10.5"/>
      <u val="single"/>
    </font>
    <font>
      <name val="Calibri"/>
      <b val="1"/>
      <color rgb="001A2744"/>
      <sz val="12"/>
    </font>
    <font>
      <name val="Calibri"/>
      <i val="1"/>
      <color rgb="005C6470"/>
      <sz val="11"/>
    </font>
    <font>
      <name val="Calibri"/>
      <b val="1"/>
      <color rgb="009A3E1E"/>
      <sz val="11"/>
      <u val="single"/>
    </font>
    <font>
      <name val="Calibri"/>
      <b val="1"/>
      <color rgb="009A3E1E"/>
      <sz val="10"/>
      <u val="single"/>
    </font>
  </fonts>
  <fills count="7">
    <fill>
      <patternFill/>
    </fill>
    <fill>
      <patternFill patternType="gray125"/>
    </fill>
    <fill>
      <patternFill patternType="solid">
        <fgColor rgb="001A2744"/>
      </patternFill>
    </fill>
    <fill>
      <patternFill patternType="solid">
        <fgColor rgb="00C75630"/>
      </patternFill>
    </fill>
    <fill>
      <patternFill patternType="solid">
        <fgColor rgb="00FEF6E9"/>
      </patternFill>
    </fill>
    <fill>
      <patternFill patternType="solid">
        <fgColor rgb="00CFE6E8"/>
      </patternFill>
    </fill>
    <fill>
      <patternFill patternType="solid">
        <fgColor rgb="00F4F2EE"/>
      </patternFill>
    </fill>
  </fills>
  <borders count="6">
    <border>
      <left/>
      <right/>
      <top/>
      <bottom/>
      <diagonal/>
    </border>
    <border>
      <left style="thin">
        <color rgb="00877E6E"/>
      </left>
      <right style="thin">
        <color rgb="00877E6E"/>
      </right>
      <top style="thin">
        <color rgb="00877E6E"/>
      </top>
      <bottom style="thin">
        <color rgb="00877E6E"/>
      </bottom>
    </border>
    <border>
      <left/>
      <right/>
      <top style="thin">
        <color rgb="00877E6E"/>
      </top>
      <bottom/>
      <diagonal/>
    </border>
    <border>
      <left/>
      <right style="thin">
        <color rgb="00877E6E"/>
      </right>
      <top style="thin">
        <color rgb="00877E6E"/>
      </top>
      <bottom/>
      <diagonal/>
    </border>
    <border>
      <left/>
      <right/>
      <top style="thin">
        <color rgb="00877E6E"/>
      </top>
      <bottom style="thin">
        <color rgb="00877E6E"/>
      </bottom>
      <diagonal/>
    </border>
    <border>
      <left/>
      <right style="thin">
        <color rgb="00877E6E"/>
      </right>
      <top style="thin">
        <color rgb="00877E6E"/>
      </top>
      <bottom style="thin">
        <color rgb="00877E6E"/>
      </bottom>
      <diagonal/>
    </border>
  </borders>
  <cellStyleXfs count="1">
    <xf numFmtId="0" fontId="0" fillId="0" borderId="0"/>
  </cellStyleXfs>
  <cellXfs count="50">
    <xf numFmtId="0" fontId="0" fillId="0" borderId="0" pivotButton="0" quotePrefix="0" xfId="0"/>
    <xf numFmtId="0" fontId="2" fillId="2" borderId="0" applyAlignment="1" pivotButton="0" quotePrefix="0" xfId="0">
      <alignment vertical="center"/>
    </xf>
    <xf numFmtId="0" fontId="1" fillId="3" borderId="0" pivotButton="0" quotePrefix="0" xfId="0"/>
    <xf numFmtId="0" fontId="3" fillId="0" borderId="0" applyAlignment="1" pivotButton="0" quotePrefix="0" xfId="0">
      <alignment vertical="center"/>
    </xf>
    <xf numFmtId="0" fontId="4" fillId="0" borderId="0" applyAlignment="1" pivotButton="0" quotePrefix="0" xfId="0">
      <alignment vertical="top" wrapText="1"/>
    </xf>
    <xf numFmtId="0" fontId="5" fillId="2" borderId="0" applyAlignment="1" pivotButton="0" quotePrefix="0" xfId="0">
      <alignment vertical="center"/>
    </xf>
    <xf numFmtId="0" fontId="6" fillId="0" borderId="0" applyAlignment="1" pivotButton="0" quotePrefix="0" xfId="0">
      <alignment vertical="center" wrapText="1"/>
    </xf>
    <xf numFmtId="0" fontId="7" fillId="4" borderId="1" applyAlignment="1" pivotButton="0" quotePrefix="0" xfId="0">
      <alignment horizontal="left" vertical="center"/>
    </xf>
    <xf numFmtId="0" fontId="0" fillId="0" borderId="4" pivotButton="0" quotePrefix="0" xfId="0"/>
    <xf numFmtId="0" fontId="0" fillId="0" borderId="5" pivotButton="0" quotePrefix="0" xfId="0"/>
    <xf numFmtId="0" fontId="6" fillId="5" borderId="1" applyAlignment="1" pivotButton="0" quotePrefix="0" xfId="0">
      <alignment horizontal="center" vertical="center" wrapText="1"/>
    </xf>
    <xf numFmtId="165" fontId="7" fillId="4" borderId="1" applyAlignment="1" pivotButton="0" quotePrefix="0" xfId="0">
      <alignment horizontal="right" vertical="center"/>
    </xf>
    <xf numFmtId="166" fontId="6" fillId="5" borderId="1" applyAlignment="1" pivotButton="0" quotePrefix="0" xfId="0">
      <alignment horizontal="center" vertical="center"/>
    </xf>
    <xf numFmtId="167" fontId="7" fillId="4" borderId="1" applyAlignment="1" pivotButton="0" quotePrefix="0" xfId="0">
      <alignment horizontal="right" vertical="center"/>
    </xf>
    <xf numFmtId="0" fontId="8" fillId="0" borderId="0" applyAlignment="1" pivotButton="0" quotePrefix="0" xfId="0">
      <alignment vertical="top" wrapText="1"/>
    </xf>
    <xf numFmtId="0" fontId="9" fillId="0" borderId="0" applyAlignment="1" pivotButton="0" quotePrefix="0" xfId="0">
      <alignment vertical="center" wrapText="1"/>
    </xf>
    <xf numFmtId="165" fontId="9" fillId="5" borderId="1" applyAlignment="1" pivotButton="0" quotePrefix="0" xfId="0">
      <alignment horizontal="right" vertical="center"/>
    </xf>
    <xf numFmtId="0" fontId="9" fillId="5" borderId="1" applyAlignment="1" pivotButton="0" quotePrefix="0" xfId="0">
      <alignment horizontal="right" vertical="center"/>
    </xf>
    <xf numFmtId="0" fontId="10" fillId="2" borderId="0" applyAlignment="1" pivotButton="0" quotePrefix="0" xfId="0">
      <alignment horizontal="center" vertical="center" wrapText="1"/>
    </xf>
    <xf numFmtId="1" fontId="11" fillId="0" borderId="0" applyAlignment="1" pivotButton="0" quotePrefix="0" xfId="0">
      <alignment horizontal="center" vertical="center"/>
    </xf>
    <xf numFmtId="166" fontId="4" fillId="0" borderId="0" applyAlignment="1" pivotButton="0" quotePrefix="0" xfId="0">
      <alignment horizontal="center" vertical="center"/>
    </xf>
    <xf numFmtId="1" fontId="4" fillId="0" borderId="0" applyAlignment="1" pivotButton="0" quotePrefix="0" xfId="0">
      <alignment horizontal="center" vertical="center"/>
    </xf>
    <xf numFmtId="168" fontId="4" fillId="0" borderId="0" applyAlignment="1" pivotButton="0" quotePrefix="0" xfId="0">
      <alignment horizontal="right" vertical="center"/>
    </xf>
    <xf numFmtId="167" fontId="12" fillId="0" borderId="0" applyAlignment="1" pivotButton="0" quotePrefix="0" xfId="0">
      <alignment horizontal="right" vertical="center"/>
    </xf>
    <xf numFmtId="167" fontId="4" fillId="0" borderId="0" applyAlignment="1" pivotButton="0" quotePrefix="0" xfId="0">
      <alignment horizontal="right" vertical="center"/>
    </xf>
    <xf numFmtId="1" fontId="9" fillId="0" borderId="0" applyAlignment="1" pivotButton="0" quotePrefix="0" xfId="0">
      <alignment horizontal="center" vertical="center"/>
    </xf>
    <xf numFmtId="1" fontId="11" fillId="6" borderId="0" applyAlignment="1" pivotButton="0" quotePrefix="0" xfId="0">
      <alignment horizontal="center" vertical="center"/>
    </xf>
    <xf numFmtId="166" fontId="4" fillId="6" borderId="0" applyAlignment="1" pivotButton="0" quotePrefix="0" xfId="0">
      <alignment horizontal="center" vertical="center"/>
    </xf>
    <xf numFmtId="1" fontId="4" fillId="6" borderId="0" applyAlignment="1" pivotButton="0" quotePrefix="0" xfId="0">
      <alignment horizontal="center" vertical="center"/>
    </xf>
    <xf numFmtId="168" fontId="4" fillId="6" borderId="0" applyAlignment="1" pivotButton="0" quotePrefix="0" xfId="0">
      <alignment horizontal="right" vertical="center"/>
    </xf>
    <xf numFmtId="167" fontId="12" fillId="6" borderId="0" applyAlignment="1" pivotButton="0" quotePrefix="0" xfId="0">
      <alignment horizontal="right" vertical="center"/>
    </xf>
    <xf numFmtId="167" fontId="4" fillId="6" borderId="0" applyAlignment="1" pivotButton="0" quotePrefix="0" xfId="0">
      <alignment horizontal="right" vertical="center"/>
    </xf>
    <xf numFmtId="1" fontId="9" fillId="6" borderId="0" applyAlignment="1" pivotButton="0" quotePrefix="0" xfId="0">
      <alignment horizontal="center" vertical="center"/>
    </xf>
    <xf numFmtId="0" fontId="13" fillId="0" borderId="1" applyAlignment="1" pivotButton="0" quotePrefix="0" xfId="0">
      <alignment vertical="top" wrapText="1"/>
    </xf>
    <xf numFmtId="0" fontId="4" fillId="0" borderId="0" applyAlignment="1" pivotButton="0" quotePrefix="0" xfId="0">
      <alignment horizontal="left" vertical="center"/>
    </xf>
    <xf numFmtId="0" fontId="4" fillId="6" borderId="0" applyAlignment="1" pivotButton="0" quotePrefix="0" xfId="0">
      <alignment horizontal="left" vertical="center"/>
    </xf>
    <xf numFmtId="0" fontId="14" fillId="0" borderId="0" applyAlignment="1" pivotButton="0" quotePrefix="0" xfId="0">
      <alignment vertical="top" wrapText="1"/>
    </xf>
    <xf numFmtId="0" fontId="15" fillId="0" borderId="0" applyAlignment="1" pivotButton="0" quotePrefix="0" xfId="0">
      <alignment vertical="top" wrapText="1"/>
    </xf>
    <xf numFmtId="0" fontId="3" fillId="0" borderId="0" applyAlignment="1" pivotButton="0" quotePrefix="0" xfId="0">
      <alignment vertical="top" wrapText="1"/>
    </xf>
    <xf numFmtId="0" fontId="16" fillId="0" borderId="0" applyAlignment="1" pivotButton="0" quotePrefix="0" xfId="0">
      <alignment vertical="top" wrapText="1"/>
    </xf>
    <xf numFmtId="0" fontId="6" fillId="0" borderId="0" applyAlignment="1" pivotButton="0" quotePrefix="0" xfId="0">
      <alignment vertical="top" wrapText="1"/>
    </xf>
    <xf numFmtId="0" fontId="17" fillId="0" borderId="0" applyAlignment="1" pivotButton="0" quotePrefix="0" xfId="0">
      <alignment vertical="top" wrapText="1"/>
    </xf>
    <xf numFmtId="0" fontId="18" fillId="0" borderId="0" applyAlignment="1" pivotButton="0" quotePrefix="0" xfId="0">
      <alignment vertical="top" wrapText="1"/>
    </xf>
    <xf numFmtId="0" fontId="19" fillId="0" borderId="0" applyAlignment="1" pivotButton="0" quotePrefix="0" xfId="0">
      <alignment vertical="top" wrapText="1"/>
    </xf>
    <xf numFmtId="0" fontId="20" fillId="0" borderId="0" applyAlignment="1" pivotButton="0" quotePrefix="0" xfId="0">
      <alignment vertical="top" wrapText="1"/>
    </xf>
    <xf numFmtId="0" fontId="21" fillId="0" borderId="0" applyAlignment="1" pivotButton="0" quotePrefix="0" xfId="0">
      <alignment vertical="top" wrapText="1"/>
    </xf>
    <xf numFmtId="0" fontId="22" fillId="0" borderId="0" applyAlignment="1" pivotButton="0" quotePrefix="0" xfId="0">
      <alignment vertical="top" wrapText="1"/>
    </xf>
    <xf numFmtId="0" fontId="23" fillId="0" borderId="0" applyAlignment="1" pivotButton="0" quotePrefix="0" xfId="0">
      <alignment vertical="top" wrapText="1"/>
    </xf>
    <xf numFmtId="0" fontId="24"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dxfs count="1">
    <dxf>
      <font>
        <b val="1"/>
        <color rgb="008A5A0F"/>
      </font>
      <fill>
        <patternFill patternType="solid">
          <fgColor rgb="00FBE3B3"/>
          <bgColor rgb="00FBE3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cure.ssa.gov/poms.nsf/lnx/0300615003" TargetMode="External" Id="rId1"/><Relationship Type="http://schemas.openxmlformats.org/officeDocument/2006/relationships/hyperlink" Target="https://secure.ssa.gov/poms.nsf/lnx/0200302400" TargetMode="External" Id="rId2"/><Relationship Type="http://schemas.openxmlformats.org/officeDocument/2006/relationships/hyperlink" Target="https://secure.ssa.gov/poms.nsf/lnx/0300201001" TargetMode="External" Id="rId3"/><Relationship Type="http://schemas.openxmlformats.org/officeDocument/2006/relationships/hyperlink" Target="https://secure.ssa.gov/poms.nsf/lnx/0300615101" TargetMode="External" Id="rId4"/><Relationship Type="http://schemas.openxmlformats.org/officeDocument/2006/relationships/hyperlink" Target="https://secure.ssa.gov/poms.nsf/lnx/0300615692" TargetMode="External" Id="rId5"/><Relationship Type="http://schemas.openxmlformats.org/officeDocument/2006/relationships/hyperlink" Target="https://secure.ssa.gov/poms.nsf/lnx/0300615690" TargetMode="External" Id="rId6"/><Relationship Type="http://schemas.openxmlformats.org/officeDocument/2006/relationships/hyperlink" Target="https://secure.ssa.gov/poms.nsf/lnx/0300601020" TargetMode="External" Id="rId7"/></Relationships>
</file>

<file path=xl/worksheets/_rels/sheet3.xml.rels><Relationships xmlns="http://schemas.openxmlformats.org/package/2006/relationships"><Relationship Type="http://schemas.openxmlformats.org/officeDocument/2006/relationships/hyperlink" Target="https://www.ssa.gov/myaccount/" TargetMode="External" Id="rId1"/><Relationship Type="http://schemas.openxmlformats.org/officeDocument/2006/relationships/hyperlink" Target="https://www.ardentworkshop.com/products/social-security-claiming-age-calculator/?utm_source=resource_social_security_claiming_age_table&amp;utm_medium=lite&amp;utm_campaign=social-security-claiming-age-calculator&amp;utm_content=xlsx_readme_cta" TargetMode="External" Id="rId2"/><Relationship Type="http://schemas.openxmlformats.org/officeDocument/2006/relationships/hyperlink" Target="https://www.ardentworkshop.com/?utm_source=resource_social_security_claiming_age_table&amp;utm_medium=lite&amp;utm_campaign=social-security-claiming-age-calculator&amp;utm_content=xlsx_readme" TargetMode="External" Id="rId3"/><Relationship Type="http://schemas.openxmlformats.org/officeDocument/2006/relationships/hyperlink" Target="https://www.ardentworkshop.com/products/social-security-claiming-age-calculator/?utm_source=resource_social_security_claiming_age_table&amp;utm_medium=lite&amp;utm_campaign=social-security-claiming-age-calculator&amp;utm_content=xlsx_readme_cta" TargetMode="External" Id="rId4"/><Relationship Type="http://schemas.openxmlformats.org/officeDocument/2006/relationships/hyperlink" Target="https://www.ardentworkshop.com/?utm_source=resource_social_security_claiming_age_table&amp;utm_medium=lite&amp;utm_campaign=social-security-claiming-age-calculator&amp;utm_content=xlsx_readme" TargetMode="External" Id="rId5"/></Relationships>
</file>

<file path=xl/worksheets/sheet1.xml><?xml version="1.0" encoding="utf-8"?>
<worksheet xmlns="http://schemas.openxmlformats.org/spreadsheetml/2006/main">
  <sheetPr>
    <outlinePr summaryBelow="1" summaryRight="1"/>
    <pageSetUpPr fitToPage="1"/>
  </sheetPr>
  <dimension ref="A1:L35"/>
  <sheetViews>
    <sheetView showGridLines="0" workbookViewId="0">
      <selection activeCell="A1" sqref="A1"/>
    </sheetView>
  </sheetViews>
  <sheetFormatPr baseColWidth="8" defaultRowHeight="15"/>
  <cols>
    <col width="3" customWidth="1" min="1" max="1"/>
    <col width="14" customWidth="1" min="2" max="2"/>
    <col width="15" customWidth="1" min="3" max="3"/>
    <col width="13" customWidth="1" min="4" max="4"/>
    <col width="13" customWidth="1" min="5" max="5"/>
    <col width="14" customWidth="1" min="6" max="6"/>
    <col width="14" customWidth="1" min="7" max="7"/>
    <col width="14" customWidth="1" min="8" max="8"/>
    <col width="15" customWidth="1" min="9" max="9"/>
    <col width="15" customWidth="1" min="10" max="10"/>
    <col width="15" customWidth="1" min="11" max="11"/>
    <col hidden="1" width="9" customWidth="1" min="12" max="12"/>
  </cols>
  <sheetData>
    <row r="1" ht="18" customHeight="1">
      <c r="A1" s="1" t="inlineStr">
        <is>
          <t>ARDENT WORKSHOP  ·  FREE  ·  SOCIAL SECURITY CLAIMING-AGE TABLE</t>
        </is>
      </c>
    </row>
    <row r="2" ht="4" customHeight="1">
      <c r="A2" s="2" t="n"/>
      <c r="B2" s="2" t="n"/>
      <c r="C2" s="2" t="n"/>
      <c r="D2" s="2" t="n"/>
      <c r="E2" s="2" t="n"/>
      <c r="F2" s="2" t="n"/>
      <c r="G2" s="2" t="n"/>
      <c r="H2" s="2" t="n"/>
      <c r="I2" s="2" t="n"/>
      <c r="J2" s="2" t="n"/>
      <c r="K2" s="2" t="n"/>
      <c r="L2" s="2" t="n"/>
    </row>
    <row r="3" ht="30" customHeight="1">
      <c r="A3" s="3" t="inlineStr">
        <is>
          <t>CLAIMING TABLE</t>
        </is>
      </c>
    </row>
    <row r="4" ht="52.5" customHeight="1">
      <c r="A4" s="4" t="inlineStr">
        <is>
          <t>Type your date of birth and the benefit figure your own statement shows at full retirement age into the cream cells below; the nine claiming ages, 62 to 70, are in the table further down this tab. This table never estimates your benefit — every number starts from what you type. The Rules tab cites every rule behind these numbers; the Read Me tab says what this table leaves out.</t>
        </is>
      </c>
    </row>
    <row r="6" ht="22" customHeight="1">
      <c r="B6" s="5" t="inlineStr">
        <is>
          <t>YOUR FIGURES  —  type in the cream cells</t>
        </is>
      </c>
      <c r="G6" s="5" t="inlineStr">
        <is>
          <t>YOUR KEY DATES  —  worked out for you, nothing to type</t>
        </is>
      </c>
    </row>
    <row r="7" ht="69.90000000000001" customHeight="1">
      <c r="B7" s="6" t="inlineStr">
        <is>
          <t>Whose figures these are (a label only)</t>
        </is>
      </c>
      <c r="C7" s="7" t="inlineStr">
        <is>
          <t>Theo (example)</t>
        </is>
      </c>
      <c r="D7" s="8" t="n"/>
      <c r="E7" s="9" t="n"/>
      <c r="G7" s="6" t="inlineStr">
        <is>
          <t>Full retirement age</t>
        </is>
      </c>
      <c r="J7" s="10">
        <f>INT($E$14/12)&amp;" years "&amp;MOD($E$14,12)&amp;" months"</f>
        <v/>
      </c>
      <c r="K7" s="9" t="n"/>
    </row>
    <row r="8" ht="39.45" customHeight="1">
      <c r="B8" s="6" t="inlineStr">
        <is>
          <t>Date of birth</t>
        </is>
      </c>
      <c r="C8" s="11" t="n">
        <v>23657</v>
      </c>
      <c r="D8" s="8" t="n"/>
      <c r="E8" s="9" t="n"/>
      <c r="G8" s="6" t="inlineStr">
        <is>
          <t>The month you reach it</t>
        </is>
      </c>
      <c r="J8" s="12">
        <f>DATE(INT($E$16/12),MOD($E$16,12)+1,1)</f>
        <v/>
      </c>
      <c r="K8" s="9" t="n"/>
    </row>
    <row r="9" ht="54.675" customHeight="1">
      <c r="B9" s="6" t="inlineStr">
        <is>
          <t>Your benefit at full retirement age</t>
        </is>
      </c>
      <c r="C9" s="13" t="n">
        <v>2860</v>
      </c>
      <c r="D9" s="8" t="n"/>
      <c r="E9" s="9" t="n"/>
      <c r="G9" s="6" t="inlineStr">
        <is>
          <t>First month you could claim</t>
        </is>
      </c>
      <c r="J9" s="12">
        <f>DATE(INT($E$17/12),MOD($E$17,12)+1,1)</f>
        <v/>
      </c>
      <c r="K9" s="9" t="n"/>
    </row>
    <row r="10" ht="24.225" customHeight="1">
      <c r="G10" s="6" t="inlineStr">
        <is>
          <t>The month you reach 70</t>
        </is>
      </c>
      <c r="J10" s="12">
        <f>DATE(INT($E$18/12),MOD($E$18,12)+1,1)</f>
        <v/>
      </c>
      <c r="K10" s="9" t="n"/>
    </row>
    <row r="11" ht="36.55" customHeight="1">
      <c r="B11" s="14" t="inlineStr">
        <is>
          <t>The cream cells arrive filled in with a fictional example person — type your own date of birth and your own statement figure straight over them. Born before January 2, 1943? Your full retirement age is below 66 and this free table does not carry it, so the cells below will read #N/A rather than give you a wrong number.</t>
        </is>
      </c>
    </row>
    <row r="12" ht="20" customHeight="1">
      <c r="B12" s="5" t="inlineStr">
        <is>
          <t>WORKED OUT FROM WHAT YOU TYPED  —  nothing to fill in here</t>
        </is>
      </c>
    </row>
    <row r="13" ht="35.09999999999999" customHeight="1">
      <c r="B13" s="15" t="inlineStr">
        <is>
          <t>Birth date Social Security uses (the day before your birthday)</t>
        </is>
      </c>
      <c r="E13" s="16">
        <f>$C$8-1</f>
        <v/>
      </c>
    </row>
    <row r="14" ht="22.05" customHeight="1">
      <c r="B14" s="15" t="inlineStr">
        <is>
          <t>Full retirement age, in months</t>
        </is>
      </c>
      <c r="E14" s="17">
        <f>VLOOKUP(YEAR($E$13),'The Rules'!$B$8:$C$16,2,TRUE)</f>
        <v/>
      </c>
    </row>
    <row r="15" ht="22.05" customHeight="1">
      <c r="B15" s="15" t="inlineStr">
        <is>
          <t>Month of birth (absolute month number)</t>
        </is>
      </c>
      <c r="E15" s="17">
        <f>YEAR($E$13)*12+MONTH($E$13)-1</f>
        <v/>
      </c>
    </row>
    <row r="16" ht="22.05" customHeight="1">
      <c r="B16" s="15" t="inlineStr">
        <is>
          <t>Month you reach full retirement age</t>
        </is>
      </c>
      <c r="E16" s="17">
        <f>$E$15+$E$14</f>
        <v/>
      </c>
    </row>
    <row r="17" ht="22.05" customHeight="1">
      <c r="B17" s="15" t="inlineStr">
        <is>
          <t>First month you could claim</t>
        </is>
      </c>
      <c r="E17" s="17">
        <f>$E$15+744+IF(DAY($E$13)=1,0,1)</f>
        <v/>
      </c>
    </row>
    <row r="18" ht="22.05" customHeight="1">
      <c r="B18" s="15" t="inlineStr">
        <is>
          <t>Month you reach 70</t>
        </is>
      </c>
      <c r="E18" s="17">
        <f>$E$15+840</f>
        <v/>
      </c>
    </row>
    <row r="21" ht="46" customHeight="1">
      <c r="B21" s="18" t="inlineStr">
        <is>
          <t>Claim at</t>
        </is>
      </c>
      <c r="C21" s="18" t="inlineStr">
        <is>
          <t>First month paid</t>
        </is>
      </c>
      <c r="D21" s="18" t="inlineStr">
        <is>
          <t>Months early</t>
        </is>
      </c>
      <c r="E21" s="18" t="inlineStr">
        <is>
          <t>Months of delayed credits</t>
        </is>
      </c>
      <c r="F21" s="18" t="inlineStr">
        <is>
          <t>Share of your full benefit</t>
        </is>
      </c>
      <c r="G21" s="18" t="inlineStr">
        <is>
          <t>Monthly, whole $</t>
        </is>
      </c>
      <c r="H21" s="18" t="inlineStr">
        <is>
          <t>A full year of checks</t>
        </is>
      </c>
      <c r="I21" s="18" t="inlineStr">
        <is>
          <t>Total if you live to 80</t>
        </is>
      </c>
      <c r="J21" s="18" t="inlineStr">
        <is>
          <t>Total if you live to 85</t>
        </is>
      </c>
      <c r="K21" s="18" t="inlineStr">
        <is>
          <t>Total if you live to 90</t>
        </is>
      </c>
      <c r="L21" s="18" t="inlineStr">
        <is>
          <t>Claim month (absolute)</t>
        </is>
      </c>
    </row>
    <row r="22" ht="20" customHeight="1">
      <c r="B22" s="19" t="n">
        <v>62</v>
      </c>
      <c r="C22" s="20">
        <f>DATE(INT($L22/12),MOD($L22,12)+1,1)</f>
        <v/>
      </c>
      <c r="D22" s="21">
        <f>MAX(0,$E$16-$L22)</f>
        <v/>
      </c>
      <c r="E22" s="21">
        <f>MAX(0,MIN($L22,$E$18)-$E$16)</f>
        <v/>
      </c>
      <c r="F22" s="22">
        <f>IF($C$9&gt;0,(IF(MAX(0,$E$16-$L22)&gt;36,ROUNDDOWN(ROUND($C$9*(192-(MAX(0,$E$16-$L22)-36))/240,6),1),IF(MAX(0,$E$16-$L22)&gt;0,ROUNDDOWN(ROUND($C$9*(180-MAX(0,$E$16-$L22))/180,6),1),IF(MAX(0,MIN($L22,$E$18)-$E$16)&gt;0,ROUNDDOWN(ROUND($C$9*(150+MAX(0,MIN($L22,$E$18)-$E$16))/150,6),1),$C$9))))/$C$9,"")</f>
        <v/>
      </c>
      <c r="G22" s="23">
        <f>INT(IF(MAX(0,$E$16-$L22)&gt;36,ROUNDDOWN(ROUND($C$9*(192-(MAX(0,$E$16-$L22)-36))/240,6),1),IF(MAX(0,$E$16-$L22)&gt;0,ROUNDDOWN(ROUND($C$9*(180-MAX(0,$E$16-$L22))/180,6),1),IF(MAX(0,MIN($L22,$E$18)-$E$16)&gt;0,ROUNDDOWN(ROUND($C$9*(150+MAX(0,MIN($L22,$E$18)-$E$16))/150,6),1),$C$9))))</f>
        <v/>
      </c>
      <c r="H22" s="24">
        <f>$G22*12</f>
        <v/>
      </c>
      <c r="I22" s="24">
        <f>$G22*MAX(0,$E$15+80*12-$L22)</f>
        <v/>
      </c>
      <c r="J22" s="24">
        <f>$G22*MAX(0,$E$15+85*12-$L22)</f>
        <v/>
      </c>
      <c r="K22" s="24">
        <f>$G22*MAX(0,$E$15+90*12-$L22)</f>
        <v/>
      </c>
      <c r="L22" s="25">
        <f>MAX($E$17,MIN($E$18,$E$15+62*12))</f>
        <v/>
      </c>
    </row>
    <row r="23" ht="20" customHeight="1">
      <c r="B23" s="26" t="n">
        <v>63</v>
      </c>
      <c r="C23" s="27">
        <f>DATE(INT($L23/12),MOD($L23,12)+1,1)</f>
        <v/>
      </c>
      <c r="D23" s="28">
        <f>MAX(0,$E$16-$L23)</f>
        <v/>
      </c>
      <c r="E23" s="28">
        <f>MAX(0,MIN($L23,$E$18)-$E$16)</f>
        <v/>
      </c>
      <c r="F23" s="29">
        <f>IF($C$9&gt;0,(IF(MAX(0,$E$16-$L23)&gt;36,ROUNDDOWN(ROUND($C$9*(192-(MAX(0,$E$16-$L23)-36))/240,6),1),IF(MAX(0,$E$16-$L23)&gt;0,ROUNDDOWN(ROUND($C$9*(180-MAX(0,$E$16-$L23))/180,6),1),IF(MAX(0,MIN($L23,$E$18)-$E$16)&gt;0,ROUNDDOWN(ROUND($C$9*(150+MAX(0,MIN($L23,$E$18)-$E$16))/150,6),1),$C$9))))/$C$9,"")</f>
        <v/>
      </c>
      <c r="G23" s="30">
        <f>INT(IF(MAX(0,$E$16-$L23)&gt;36,ROUNDDOWN(ROUND($C$9*(192-(MAX(0,$E$16-$L23)-36))/240,6),1),IF(MAX(0,$E$16-$L23)&gt;0,ROUNDDOWN(ROUND($C$9*(180-MAX(0,$E$16-$L23))/180,6),1),IF(MAX(0,MIN($L23,$E$18)-$E$16)&gt;0,ROUNDDOWN(ROUND($C$9*(150+MAX(0,MIN($L23,$E$18)-$E$16))/150,6),1),$C$9))))</f>
        <v/>
      </c>
      <c r="H23" s="31">
        <f>$G23*12</f>
        <v/>
      </c>
      <c r="I23" s="31">
        <f>$G23*MAX(0,$E$15+80*12-$L23)</f>
        <v/>
      </c>
      <c r="J23" s="31">
        <f>$G23*MAX(0,$E$15+85*12-$L23)</f>
        <v/>
      </c>
      <c r="K23" s="31">
        <f>$G23*MAX(0,$E$15+90*12-$L23)</f>
        <v/>
      </c>
      <c r="L23" s="32">
        <f>MAX($E$17,MIN($E$18,$E$15+63*12))</f>
        <v/>
      </c>
    </row>
    <row r="24" ht="20" customHeight="1">
      <c r="B24" s="19" t="n">
        <v>64</v>
      </c>
      <c r="C24" s="20">
        <f>DATE(INT($L24/12),MOD($L24,12)+1,1)</f>
        <v/>
      </c>
      <c r="D24" s="21">
        <f>MAX(0,$E$16-$L24)</f>
        <v/>
      </c>
      <c r="E24" s="21">
        <f>MAX(0,MIN($L24,$E$18)-$E$16)</f>
        <v/>
      </c>
      <c r="F24" s="22">
        <f>IF($C$9&gt;0,(IF(MAX(0,$E$16-$L24)&gt;36,ROUNDDOWN(ROUND($C$9*(192-(MAX(0,$E$16-$L24)-36))/240,6),1),IF(MAX(0,$E$16-$L24)&gt;0,ROUNDDOWN(ROUND($C$9*(180-MAX(0,$E$16-$L24))/180,6),1),IF(MAX(0,MIN($L24,$E$18)-$E$16)&gt;0,ROUNDDOWN(ROUND($C$9*(150+MAX(0,MIN($L24,$E$18)-$E$16))/150,6),1),$C$9))))/$C$9,"")</f>
        <v/>
      </c>
      <c r="G24" s="23">
        <f>INT(IF(MAX(0,$E$16-$L24)&gt;36,ROUNDDOWN(ROUND($C$9*(192-(MAX(0,$E$16-$L24)-36))/240,6),1),IF(MAX(0,$E$16-$L24)&gt;0,ROUNDDOWN(ROUND($C$9*(180-MAX(0,$E$16-$L24))/180,6),1),IF(MAX(0,MIN($L24,$E$18)-$E$16)&gt;0,ROUNDDOWN(ROUND($C$9*(150+MAX(0,MIN($L24,$E$18)-$E$16))/150,6),1),$C$9))))</f>
        <v/>
      </c>
      <c r="H24" s="24">
        <f>$G24*12</f>
        <v/>
      </c>
      <c r="I24" s="24">
        <f>$G24*MAX(0,$E$15+80*12-$L24)</f>
        <v/>
      </c>
      <c r="J24" s="24">
        <f>$G24*MAX(0,$E$15+85*12-$L24)</f>
        <v/>
      </c>
      <c r="K24" s="24">
        <f>$G24*MAX(0,$E$15+90*12-$L24)</f>
        <v/>
      </c>
      <c r="L24" s="25">
        <f>MAX($E$17,MIN($E$18,$E$15+64*12))</f>
        <v/>
      </c>
    </row>
    <row r="25" ht="20" customHeight="1">
      <c r="B25" s="26" t="n">
        <v>65</v>
      </c>
      <c r="C25" s="27">
        <f>DATE(INT($L25/12),MOD($L25,12)+1,1)</f>
        <v/>
      </c>
      <c r="D25" s="28">
        <f>MAX(0,$E$16-$L25)</f>
        <v/>
      </c>
      <c r="E25" s="28">
        <f>MAX(0,MIN($L25,$E$18)-$E$16)</f>
        <v/>
      </c>
      <c r="F25" s="29">
        <f>IF($C$9&gt;0,(IF(MAX(0,$E$16-$L25)&gt;36,ROUNDDOWN(ROUND($C$9*(192-(MAX(0,$E$16-$L25)-36))/240,6),1),IF(MAX(0,$E$16-$L25)&gt;0,ROUNDDOWN(ROUND($C$9*(180-MAX(0,$E$16-$L25))/180,6),1),IF(MAX(0,MIN($L25,$E$18)-$E$16)&gt;0,ROUNDDOWN(ROUND($C$9*(150+MAX(0,MIN($L25,$E$18)-$E$16))/150,6),1),$C$9))))/$C$9,"")</f>
        <v/>
      </c>
      <c r="G25" s="30">
        <f>INT(IF(MAX(0,$E$16-$L25)&gt;36,ROUNDDOWN(ROUND($C$9*(192-(MAX(0,$E$16-$L25)-36))/240,6),1),IF(MAX(0,$E$16-$L25)&gt;0,ROUNDDOWN(ROUND($C$9*(180-MAX(0,$E$16-$L25))/180,6),1),IF(MAX(0,MIN($L25,$E$18)-$E$16)&gt;0,ROUNDDOWN(ROUND($C$9*(150+MAX(0,MIN($L25,$E$18)-$E$16))/150,6),1),$C$9))))</f>
        <v/>
      </c>
      <c r="H25" s="31">
        <f>$G25*12</f>
        <v/>
      </c>
      <c r="I25" s="31">
        <f>$G25*MAX(0,$E$15+80*12-$L25)</f>
        <v/>
      </c>
      <c r="J25" s="31">
        <f>$G25*MAX(0,$E$15+85*12-$L25)</f>
        <v/>
      </c>
      <c r="K25" s="31">
        <f>$G25*MAX(0,$E$15+90*12-$L25)</f>
        <v/>
      </c>
      <c r="L25" s="32">
        <f>MAX($E$17,MIN($E$18,$E$15+65*12))</f>
        <v/>
      </c>
    </row>
    <row r="26" ht="20" customHeight="1">
      <c r="B26" s="19" t="n">
        <v>66</v>
      </c>
      <c r="C26" s="20">
        <f>DATE(INT($L26/12),MOD($L26,12)+1,1)</f>
        <v/>
      </c>
      <c r="D26" s="21">
        <f>MAX(0,$E$16-$L26)</f>
        <v/>
      </c>
      <c r="E26" s="21">
        <f>MAX(0,MIN($L26,$E$18)-$E$16)</f>
        <v/>
      </c>
      <c r="F26" s="22">
        <f>IF($C$9&gt;0,(IF(MAX(0,$E$16-$L26)&gt;36,ROUNDDOWN(ROUND($C$9*(192-(MAX(0,$E$16-$L26)-36))/240,6),1),IF(MAX(0,$E$16-$L26)&gt;0,ROUNDDOWN(ROUND($C$9*(180-MAX(0,$E$16-$L26))/180,6),1),IF(MAX(0,MIN($L26,$E$18)-$E$16)&gt;0,ROUNDDOWN(ROUND($C$9*(150+MAX(0,MIN($L26,$E$18)-$E$16))/150,6),1),$C$9))))/$C$9,"")</f>
        <v/>
      </c>
      <c r="G26" s="23">
        <f>INT(IF(MAX(0,$E$16-$L26)&gt;36,ROUNDDOWN(ROUND($C$9*(192-(MAX(0,$E$16-$L26)-36))/240,6),1),IF(MAX(0,$E$16-$L26)&gt;0,ROUNDDOWN(ROUND($C$9*(180-MAX(0,$E$16-$L26))/180,6),1),IF(MAX(0,MIN($L26,$E$18)-$E$16)&gt;0,ROUNDDOWN(ROUND($C$9*(150+MAX(0,MIN($L26,$E$18)-$E$16))/150,6),1),$C$9))))</f>
        <v/>
      </c>
      <c r="H26" s="24">
        <f>$G26*12</f>
        <v/>
      </c>
      <c r="I26" s="24">
        <f>$G26*MAX(0,$E$15+80*12-$L26)</f>
        <v/>
      </c>
      <c r="J26" s="24">
        <f>$G26*MAX(0,$E$15+85*12-$L26)</f>
        <v/>
      </c>
      <c r="K26" s="24">
        <f>$G26*MAX(0,$E$15+90*12-$L26)</f>
        <v/>
      </c>
      <c r="L26" s="25">
        <f>MAX($E$17,MIN($E$18,$E$15+66*12))</f>
        <v/>
      </c>
    </row>
    <row r="27" ht="20" customHeight="1">
      <c r="B27" s="26" t="n">
        <v>67</v>
      </c>
      <c r="C27" s="27">
        <f>DATE(INT($L27/12),MOD($L27,12)+1,1)</f>
        <v/>
      </c>
      <c r="D27" s="28">
        <f>MAX(0,$E$16-$L27)</f>
        <v/>
      </c>
      <c r="E27" s="28">
        <f>MAX(0,MIN($L27,$E$18)-$E$16)</f>
        <v/>
      </c>
      <c r="F27" s="29">
        <f>IF($C$9&gt;0,(IF(MAX(0,$E$16-$L27)&gt;36,ROUNDDOWN(ROUND($C$9*(192-(MAX(0,$E$16-$L27)-36))/240,6),1),IF(MAX(0,$E$16-$L27)&gt;0,ROUNDDOWN(ROUND($C$9*(180-MAX(0,$E$16-$L27))/180,6),1),IF(MAX(0,MIN($L27,$E$18)-$E$16)&gt;0,ROUNDDOWN(ROUND($C$9*(150+MAX(0,MIN($L27,$E$18)-$E$16))/150,6),1),$C$9))))/$C$9,"")</f>
        <v/>
      </c>
      <c r="G27" s="30">
        <f>INT(IF(MAX(0,$E$16-$L27)&gt;36,ROUNDDOWN(ROUND($C$9*(192-(MAX(0,$E$16-$L27)-36))/240,6),1),IF(MAX(0,$E$16-$L27)&gt;0,ROUNDDOWN(ROUND($C$9*(180-MAX(0,$E$16-$L27))/180,6),1),IF(MAX(0,MIN($L27,$E$18)-$E$16)&gt;0,ROUNDDOWN(ROUND($C$9*(150+MAX(0,MIN($L27,$E$18)-$E$16))/150,6),1),$C$9))))</f>
        <v/>
      </c>
      <c r="H27" s="31">
        <f>$G27*12</f>
        <v/>
      </c>
      <c r="I27" s="31">
        <f>$G27*MAX(0,$E$15+80*12-$L27)</f>
        <v/>
      </c>
      <c r="J27" s="31">
        <f>$G27*MAX(0,$E$15+85*12-$L27)</f>
        <v/>
      </c>
      <c r="K27" s="31">
        <f>$G27*MAX(0,$E$15+90*12-$L27)</f>
        <v/>
      </c>
      <c r="L27" s="32">
        <f>MAX($E$17,MIN($E$18,$E$15+67*12))</f>
        <v/>
      </c>
    </row>
    <row r="28" ht="20" customHeight="1">
      <c r="B28" s="19" t="n">
        <v>68</v>
      </c>
      <c r="C28" s="20">
        <f>DATE(INT($L28/12),MOD($L28,12)+1,1)</f>
        <v/>
      </c>
      <c r="D28" s="21">
        <f>MAX(0,$E$16-$L28)</f>
        <v/>
      </c>
      <c r="E28" s="21">
        <f>MAX(0,MIN($L28,$E$18)-$E$16)</f>
        <v/>
      </c>
      <c r="F28" s="22">
        <f>IF($C$9&gt;0,(IF(MAX(0,$E$16-$L28)&gt;36,ROUNDDOWN(ROUND($C$9*(192-(MAX(0,$E$16-$L28)-36))/240,6),1),IF(MAX(0,$E$16-$L28)&gt;0,ROUNDDOWN(ROUND($C$9*(180-MAX(0,$E$16-$L28))/180,6),1),IF(MAX(0,MIN($L28,$E$18)-$E$16)&gt;0,ROUNDDOWN(ROUND($C$9*(150+MAX(0,MIN($L28,$E$18)-$E$16))/150,6),1),$C$9))))/$C$9,"")</f>
        <v/>
      </c>
      <c r="G28" s="23">
        <f>INT(IF(MAX(0,$E$16-$L28)&gt;36,ROUNDDOWN(ROUND($C$9*(192-(MAX(0,$E$16-$L28)-36))/240,6),1),IF(MAX(0,$E$16-$L28)&gt;0,ROUNDDOWN(ROUND($C$9*(180-MAX(0,$E$16-$L28))/180,6),1),IF(MAX(0,MIN($L28,$E$18)-$E$16)&gt;0,ROUNDDOWN(ROUND($C$9*(150+MAX(0,MIN($L28,$E$18)-$E$16))/150,6),1),$C$9))))</f>
        <v/>
      </c>
      <c r="H28" s="24">
        <f>$G28*12</f>
        <v/>
      </c>
      <c r="I28" s="24">
        <f>$G28*MAX(0,$E$15+80*12-$L28)</f>
        <v/>
      </c>
      <c r="J28" s="24">
        <f>$G28*MAX(0,$E$15+85*12-$L28)</f>
        <v/>
      </c>
      <c r="K28" s="24">
        <f>$G28*MAX(0,$E$15+90*12-$L28)</f>
        <v/>
      </c>
      <c r="L28" s="25">
        <f>MAX($E$17,MIN($E$18,$E$15+68*12))</f>
        <v/>
      </c>
    </row>
    <row r="29" ht="20" customHeight="1">
      <c r="B29" s="26" t="n">
        <v>69</v>
      </c>
      <c r="C29" s="27">
        <f>DATE(INT($L29/12),MOD($L29,12)+1,1)</f>
        <v/>
      </c>
      <c r="D29" s="28">
        <f>MAX(0,$E$16-$L29)</f>
        <v/>
      </c>
      <c r="E29" s="28">
        <f>MAX(0,MIN($L29,$E$18)-$E$16)</f>
        <v/>
      </c>
      <c r="F29" s="29">
        <f>IF($C$9&gt;0,(IF(MAX(0,$E$16-$L29)&gt;36,ROUNDDOWN(ROUND($C$9*(192-(MAX(0,$E$16-$L29)-36))/240,6),1),IF(MAX(0,$E$16-$L29)&gt;0,ROUNDDOWN(ROUND($C$9*(180-MAX(0,$E$16-$L29))/180,6),1),IF(MAX(0,MIN($L29,$E$18)-$E$16)&gt;0,ROUNDDOWN(ROUND($C$9*(150+MAX(0,MIN($L29,$E$18)-$E$16))/150,6),1),$C$9))))/$C$9,"")</f>
        <v/>
      </c>
      <c r="G29" s="30">
        <f>INT(IF(MAX(0,$E$16-$L29)&gt;36,ROUNDDOWN(ROUND($C$9*(192-(MAX(0,$E$16-$L29)-36))/240,6),1),IF(MAX(0,$E$16-$L29)&gt;0,ROUNDDOWN(ROUND($C$9*(180-MAX(0,$E$16-$L29))/180,6),1),IF(MAX(0,MIN($L29,$E$18)-$E$16)&gt;0,ROUNDDOWN(ROUND($C$9*(150+MAX(0,MIN($L29,$E$18)-$E$16))/150,6),1),$C$9))))</f>
        <v/>
      </c>
      <c r="H29" s="31">
        <f>$G29*12</f>
        <v/>
      </c>
      <c r="I29" s="31">
        <f>$G29*MAX(0,$E$15+80*12-$L29)</f>
        <v/>
      </c>
      <c r="J29" s="31">
        <f>$G29*MAX(0,$E$15+85*12-$L29)</f>
        <v/>
      </c>
      <c r="K29" s="31">
        <f>$G29*MAX(0,$E$15+90*12-$L29)</f>
        <v/>
      </c>
      <c r="L29" s="32">
        <f>MAX($E$17,MIN($E$18,$E$15+69*12))</f>
        <v/>
      </c>
    </row>
    <row r="30" ht="20" customHeight="1">
      <c r="B30" s="19" t="n">
        <v>70</v>
      </c>
      <c r="C30" s="20">
        <f>DATE(INT($L30/12),MOD($L30,12)+1,1)</f>
        <v/>
      </c>
      <c r="D30" s="21">
        <f>MAX(0,$E$16-$L30)</f>
        <v/>
      </c>
      <c r="E30" s="21">
        <f>MAX(0,MIN($L30,$E$18)-$E$16)</f>
        <v/>
      </c>
      <c r="F30" s="22">
        <f>IF($C$9&gt;0,(IF(MAX(0,$E$16-$L30)&gt;36,ROUNDDOWN(ROUND($C$9*(192-(MAX(0,$E$16-$L30)-36))/240,6),1),IF(MAX(0,$E$16-$L30)&gt;0,ROUNDDOWN(ROUND($C$9*(180-MAX(0,$E$16-$L30))/180,6),1),IF(MAX(0,MIN($L30,$E$18)-$E$16)&gt;0,ROUNDDOWN(ROUND($C$9*(150+MAX(0,MIN($L30,$E$18)-$E$16))/150,6),1),$C$9))))/$C$9,"")</f>
        <v/>
      </c>
      <c r="G30" s="23">
        <f>INT(IF(MAX(0,$E$16-$L30)&gt;36,ROUNDDOWN(ROUND($C$9*(192-(MAX(0,$E$16-$L30)-36))/240,6),1),IF(MAX(0,$E$16-$L30)&gt;0,ROUNDDOWN(ROUND($C$9*(180-MAX(0,$E$16-$L30))/180,6),1),IF(MAX(0,MIN($L30,$E$18)-$E$16)&gt;0,ROUNDDOWN(ROUND($C$9*(150+MAX(0,MIN($L30,$E$18)-$E$16))/150,6),1),$C$9))))</f>
        <v/>
      </c>
      <c r="H30" s="24">
        <f>$G30*12</f>
        <v/>
      </c>
      <c r="I30" s="24">
        <f>$G30*MAX(0,$E$15+80*12-$L30)</f>
        <v/>
      </c>
      <c r="J30" s="24">
        <f>$G30*MAX(0,$E$15+85*12-$L30)</f>
        <v/>
      </c>
      <c r="K30" s="24">
        <f>$G30*MAX(0,$E$15+90*12-$L30)</f>
        <v/>
      </c>
      <c r="L30" s="25">
        <f>MAX($E$17,MIN($E$18,$E$15+70*12))</f>
        <v/>
      </c>
    </row>
    <row r="32" ht="22.775" customHeight="1">
      <c r="B32" s="14" t="inlineStr">
        <is>
          <t>A cell shaded gold is the highest total in its column — the claiming age that comes out ahead if you live exactly that long, and nothing more than that.</t>
        </is>
      </c>
    </row>
    <row r="33" ht="36.55" customHeight="1">
      <c r="B33" s="14" t="inlineStr">
        <is>
          <t>Every monthly figure is the benefit amount you typed, reduced or increased for the claiming age. It does not grow year to year here — no cost-of-living increases are added; the full workbook applies a cost-of-living assumption you set.</t>
        </is>
      </c>
    </row>
    <row r="34" ht="22.775" customHeight="1">
      <c r="B34" s="14" t="inlineStr">
        <is>
          <t>“Total if you live to 85” is every monthly check from the first month paid up to the month before you turn 85, at that same amount, before any tax.</t>
        </is>
      </c>
    </row>
    <row r="35" ht="36.55" customHeight="1">
      <c r="B35" s="33" t="inlineStr">
        <is>
          <t>This table never estimates your benefit. Type your own figure from your statement into the cream cell — the one shown is invented for a fictional person. Ardent Workshop LLC is a private company and is not affiliated with, endorsed by or connected to the Social Security Administration; check your own figures at ssa.gov.</t>
        </is>
      </c>
      <c r="C35" s="8" t="n"/>
      <c r="D35" s="8" t="n"/>
      <c r="E35" s="8" t="n"/>
      <c r="F35" s="8" t="n"/>
      <c r="G35" s="8" t="n"/>
      <c r="H35" s="8" t="n"/>
      <c r="I35" s="8" t="n"/>
      <c r="J35" s="8" t="n"/>
      <c r="K35" s="9" t="n"/>
    </row>
  </sheetData>
  <mergeCells count="28">
    <mergeCell ref="G10:I10"/>
    <mergeCell ref="B14:D14"/>
    <mergeCell ref="B6:E6"/>
    <mergeCell ref="J10:K10"/>
    <mergeCell ref="C9:E9"/>
    <mergeCell ref="B17:D17"/>
    <mergeCell ref="B13:D13"/>
    <mergeCell ref="A3:L3"/>
    <mergeCell ref="B33:K33"/>
    <mergeCell ref="J9:K9"/>
    <mergeCell ref="B32:K32"/>
    <mergeCell ref="B35:K35"/>
    <mergeCell ref="C8:E8"/>
    <mergeCell ref="J8:K8"/>
    <mergeCell ref="C7:E7"/>
    <mergeCell ref="B15:D15"/>
    <mergeCell ref="G6:K6"/>
    <mergeCell ref="A4:L4"/>
    <mergeCell ref="J7:K7"/>
    <mergeCell ref="G9:I9"/>
    <mergeCell ref="B12:K12"/>
    <mergeCell ref="B11:K11"/>
    <mergeCell ref="B16:D16"/>
    <mergeCell ref="A1:L1"/>
    <mergeCell ref="G8:I8"/>
    <mergeCell ref="B18:D18"/>
    <mergeCell ref="B34:K34"/>
    <mergeCell ref="G7:I7"/>
  </mergeCells>
  <conditionalFormatting sqref="I22:I30">
    <cfRule type="expression" priority="1" dxfId="0">
      <formula>AND(I22&gt;0,I22=MAX(I$22:I$30))</formula>
    </cfRule>
  </conditionalFormatting>
  <conditionalFormatting sqref="J22:J30">
    <cfRule type="expression" priority="2" dxfId="0">
      <formula>AND(J22&gt;0,J22=MAX(J$22:J$30))</formula>
    </cfRule>
  </conditionalFormatting>
  <conditionalFormatting sqref="K22:K30">
    <cfRule type="expression" priority="3" dxfId="0">
      <formula>AND(K22&gt;0,K22=MAX(K$22:K$30))</formula>
    </cfRule>
  </conditionalFormatting>
  <printOptions horizontalCentered="1"/>
  <pageMargins left="0.5" right="0.5" top="0.5" bottom="0.5" header="0.3" footer="0.3"/>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E31"/>
  <sheetViews>
    <sheetView showGridLines="0" workbookViewId="0">
      <selection activeCell="A1" sqref="A1"/>
    </sheetView>
  </sheetViews>
  <sheetFormatPr baseColWidth="8" defaultRowHeight="15"/>
  <cols>
    <col width="3" customWidth="1" min="1" max="1"/>
    <col width="22" customWidth="1" min="2" max="2"/>
    <col width="62" customWidth="1" min="3" max="3"/>
    <col width="20" customWidth="1" min="4" max="4"/>
    <col width="26" customWidth="1" min="5" max="5"/>
  </cols>
  <sheetData>
    <row r="1" ht="18" customHeight="1">
      <c r="A1" s="1" t="inlineStr">
        <is>
          <t>ARDENT WORKSHOP  ·  FREE  ·  SOCIAL SECURITY CLAIMING-AGE TABLE</t>
        </is>
      </c>
    </row>
    <row r="2" ht="4" customHeight="1">
      <c r="A2" s="2" t="n"/>
      <c r="B2" s="2" t="n"/>
      <c r="C2" s="2" t="n"/>
      <c r="D2" s="2" t="n"/>
      <c r="E2" s="2" t="n"/>
    </row>
    <row r="3" ht="30" customHeight="1">
      <c r="A3" s="3" t="inlineStr">
        <is>
          <t>THE RULES</t>
        </is>
      </c>
    </row>
    <row r="4" ht="38" customHeight="1">
      <c r="A4" s="4" t="inlineStr">
        <is>
          <t>The full-retirement-age table this file looks up automatically, and the plain-English rule behind every number on the Claiming Table tab — each one cites the Social Security section it comes from.</t>
        </is>
      </c>
    </row>
    <row r="6" ht="22" customHeight="1">
      <c r="B6" s="5" t="inlineStr">
        <is>
          <t>FULL RETIREMENT AGE, BY BIRTH YEAR</t>
        </is>
      </c>
    </row>
    <row r="7" ht="22.775" customHeight="1">
      <c r="B7" s="18" t="inlineStr">
        <is>
          <t>Born from this year on</t>
        </is>
      </c>
      <c r="C7" s="18" t="inlineStr">
        <is>
          <t>Full retirement age, in months</t>
        </is>
      </c>
      <c r="D7" s="18" t="inlineStr">
        <is>
          <t>Which is</t>
        </is>
      </c>
    </row>
    <row r="8" ht="20" customHeight="1">
      <c r="B8" s="21" t="n">
        <v>1943</v>
      </c>
      <c r="C8" s="21" t="n">
        <v>792</v>
      </c>
      <c r="D8" s="34" t="inlineStr">
        <is>
          <t>66 years 0 months</t>
        </is>
      </c>
    </row>
    <row r="9" ht="20" customHeight="1">
      <c r="B9" s="28" t="n">
        <v>1955</v>
      </c>
      <c r="C9" s="28" t="n">
        <v>794</v>
      </c>
      <c r="D9" s="35" t="inlineStr">
        <is>
          <t>66 years 2 months</t>
        </is>
      </c>
    </row>
    <row r="10" ht="20" customHeight="1">
      <c r="B10" s="21" t="n">
        <v>1956</v>
      </c>
      <c r="C10" s="21" t="n">
        <v>796</v>
      </c>
      <c r="D10" s="34" t="inlineStr">
        <is>
          <t>66 years 4 months</t>
        </is>
      </c>
    </row>
    <row r="11" ht="20" customHeight="1">
      <c r="B11" s="28" t="n">
        <v>1957</v>
      </c>
      <c r="C11" s="28" t="n">
        <v>798</v>
      </c>
      <c r="D11" s="35" t="inlineStr">
        <is>
          <t>66 years 6 months</t>
        </is>
      </c>
    </row>
    <row r="12" ht="20" customHeight="1">
      <c r="B12" s="21" t="n">
        <v>1958</v>
      </c>
      <c r="C12" s="21" t="n">
        <v>800</v>
      </c>
      <c r="D12" s="34" t="inlineStr">
        <is>
          <t>66 years 8 months</t>
        </is>
      </c>
    </row>
    <row r="13" ht="20" customHeight="1">
      <c r="B13" s="28" t="n">
        <v>1959</v>
      </c>
      <c r="C13" s="28" t="n">
        <v>802</v>
      </c>
      <c r="D13" s="35" t="inlineStr">
        <is>
          <t>66 years 10 months</t>
        </is>
      </c>
    </row>
    <row r="14" ht="20" customHeight="1">
      <c r="B14" s="21" t="n">
        <v>1960</v>
      </c>
      <c r="C14" s="21" t="n">
        <v>804</v>
      </c>
      <c r="D14" s="34" t="inlineStr">
        <is>
          <t>67 years 0 months</t>
        </is>
      </c>
    </row>
    <row r="15" ht="20" customHeight="1">
      <c r="B15" s="28" t="n">
        <v>1961</v>
      </c>
      <c r="C15" s="28" t="n">
        <v>804</v>
      </c>
      <c r="D15" s="35" t="inlineStr">
        <is>
          <t>67 years 0 months</t>
        </is>
      </c>
    </row>
    <row r="16" ht="20" customHeight="1">
      <c r="B16" s="21" t="n">
        <v>1962</v>
      </c>
      <c r="C16" s="21" t="n">
        <v>804</v>
      </c>
      <c r="D16" s="34" t="inlineStr">
        <is>
          <t>67 years 0 months</t>
        </is>
      </c>
    </row>
    <row r="17" ht="64.09999999999999" customHeight="1">
      <c r="B17" s="14" t="inlineStr">
        <is>
          <t>Read the first column as "from this year on": the 1943 row covers everyone born from January 2, 1943 through January 1, 1955, whose full retirement age is 66 flat. Social Security reads your birth date as the day BEFORE your birthday, so a January 1 birthday belongs to the previous year's row (GN 00302.400). This free table is built for people born January 2, 1943 or later; earlier birth years have a full retirement age below 66, which this table does not carry — type one in and the lookup returns #N/A rather than a wrong number.</t>
        </is>
      </c>
    </row>
    <row r="19" ht="22" customHeight="1">
      <c r="B19" s="5" t="inlineStr">
        <is>
          <t>THE RULES, ONE BY ONE</t>
        </is>
      </c>
    </row>
    <row r="20" ht="22.775" customHeight="1">
      <c r="B20" s="18" t="inlineStr">
        <is>
          <t>The rule</t>
        </is>
      </c>
      <c r="C20" s="18" t="inlineStr">
        <is>
          <t>What it says</t>
        </is>
      </c>
      <c r="D20" s="18" t="inlineStr">
        <is>
          <t>Source</t>
        </is>
      </c>
      <c r="E20" s="18" t="inlineStr">
        <is>
          <t>Link</t>
        </is>
      </c>
    </row>
    <row r="21" ht="38" customHeight="1">
      <c r="B21" s="36" t="inlineStr">
        <is>
          <t>Full retirement age</t>
        </is>
      </c>
      <c r="C21" s="4" t="inlineStr">
        <is>
          <t>The age at which the figure on your statement is paid in full. It depends on the year you were born — the table above.</t>
        </is>
      </c>
      <c r="D21" s="4" t="inlineStr">
        <is>
          <t>POMS RS 00615.003</t>
        </is>
      </c>
      <c r="E21" s="37" t="inlineStr">
        <is>
          <t>Read the section</t>
        </is>
      </c>
    </row>
    <row r="22" ht="38" customHeight="1">
      <c r="B22" s="36" t="inlineStr">
        <is>
          <t>How your age is read</t>
        </is>
      </c>
      <c r="C22" s="4" t="inlineStr">
        <is>
          <t>You attain an age the day before your birthday, so the date the rules use is your birth date minus one day.</t>
        </is>
      </c>
      <c r="D22" s="4" t="inlineStr">
        <is>
          <t>POMS GN 00302.400</t>
        </is>
      </c>
      <c r="E22" s="37" t="inlineStr">
        <is>
          <t>Read the section</t>
        </is>
      </c>
    </row>
    <row r="23" ht="52.5" customHeight="1">
      <c r="B23" s="36" t="inlineStr">
        <is>
          <t>The earliest you can claim</t>
        </is>
      </c>
      <c r="C23" s="4" t="inlineStr">
        <is>
          <t>Age 62 — but you must be 62 for the whole month, so unless you were born on the 1st or the 2nd it is the month after your 62nd birthday.</t>
        </is>
      </c>
      <c r="D23" s="4" t="inlineStr">
        <is>
          <t>POMS RS 00201.001</t>
        </is>
      </c>
      <c r="E23" s="37" t="inlineStr">
        <is>
          <t>Read the section</t>
        </is>
      </c>
    </row>
    <row r="24" ht="67" customHeight="1">
      <c r="B24" s="36" t="inlineStr">
        <is>
          <t>Claiming early</t>
        </is>
      </c>
      <c r="C24" s="4" t="inlineStr">
        <is>
          <t>Each of the first 36 months before full retirement age cuts the benefit by 5/9 of 1%; each month beyond 36 cuts it by a further 5/12 of 1%. At a full retirement age of 67, claiming at 62 is 60 months early — a 30% cut.</t>
        </is>
      </c>
      <c r="D24" s="4" t="inlineStr">
        <is>
          <t>POMS RS 00615.101</t>
        </is>
      </c>
      <c r="E24" s="37" t="inlineStr">
        <is>
          <t>Read the section</t>
        </is>
      </c>
    </row>
    <row r="25" ht="38" customHeight="1">
      <c r="B25" s="36" t="inlineStr">
        <is>
          <t>Waiting past full retirement age</t>
        </is>
      </c>
      <c r="C25" s="4" t="inlineStr">
        <is>
          <t>Each month you wait past full retirement age adds 2/3 of 1% — 8% a year.</t>
        </is>
      </c>
      <c r="D25" s="4" t="inlineStr">
        <is>
          <t>POMS RS 00615.692</t>
        </is>
      </c>
      <c r="E25" s="37" t="inlineStr">
        <is>
          <t>Read the section</t>
        </is>
      </c>
    </row>
    <row r="26" ht="38" customHeight="1">
      <c r="B26" s="36" t="inlineStr">
        <is>
          <t>When the credits stop</t>
        </is>
      </c>
      <c r="C26" s="4" t="inlineStr">
        <is>
          <t>Delayed retirement credits run to the month before you turn 70. Waiting beyond 70 adds nothing.</t>
        </is>
      </c>
      <c r="D26" s="4" t="inlineStr">
        <is>
          <t>POMS RS 00615.690</t>
        </is>
      </c>
      <c r="E26" s="37" t="inlineStr">
        <is>
          <t>Read the section</t>
        </is>
      </c>
    </row>
    <row r="27" ht="52.5" customHeight="1">
      <c r="B27" s="36" t="inlineStr">
        <is>
          <t>Rounding</t>
        </is>
      </c>
      <c r="C27" s="4" t="inlineStr">
        <is>
          <t>The reduced or increased amount is worked out to the dime and rounded down; the check that is actually paid is rounded down to the whole dollar.</t>
        </is>
      </c>
      <c r="D27" s="4" t="inlineStr">
        <is>
          <t>POMS RS 00601.020</t>
        </is>
      </c>
      <c r="E27" s="37" t="inlineStr">
        <is>
          <t>Read the section</t>
        </is>
      </c>
    </row>
    <row r="29" ht="36.55" customHeight="1">
      <c r="B29" s="14" t="inlineStr">
        <is>
          <t>The delayed credits earned in one year are generally paid from the January after they are earned (or at 70), so a first year can pay slightly less than this table shows — a simplification this free table makes on purpose.</t>
        </is>
      </c>
    </row>
    <row r="31" ht="36.55" customHeight="1">
      <c r="B31" s="14" t="inlineStr">
        <is>
          <t>This is a private product from Ardent Workshop LLC. It is not affiliated with, endorsed by or connected to the Social Security Administration. The rule wording above is our plain-English summary of the cited sections — read the sections themselves, and check your own figures at ssa.gov.</t>
        </is>
      </c>
    </row>
  </sheetData>
  <mergeCells count="8">
    <mergeCell ref="B31:E31"/>
    <mergeCell ref="B17:E17"/>
    <mergeCell ref="A4:E4"/>
    <mergeCell ref="B29:E29"/>
    <mergeCell ref="A1:E1"/>
    <mergeCell ref="B19:E19"/>
    <mergeCell ref="B6:D6"/>
    <mergeCell ref="A3:E3"/>
  </mergeCells>
  <hyperlinks>
    <hyperlink xmlns:r="http://schemas.openxmlformats.org/officeDocument/2006/relationships" ref="E21" r:id="rId1"/>
    <hyperlink xmlns:r="http://schemas.openxmlformats.org/officeDocument/2006/relationships" ref="E22" r:id="rId2"/>
    <hyperlink xmlns:r="http://schemas.openxmlformats.org/officeDocument/2006/relationships" ref="E23" r:id="rId3"/>
    <hyperlink xmlns:r="http://schemas.openxmlformats.org/officeDocument/2006/relationships" ref="E24" r:id="rId4"/>
    <hyperlink xmlns:r="http://schemas.openxmlformats.org/officeDocument/2006/relationships" ref="E25" r:id="rId5"/>
    <hyperlink xmlns:r="http://schemas.openxmlformats.org/officeDocument/2006/relationships" ref="E26" r:id="rId6"/>
    <hyperlink xmlns:r="http://schemas.openxmlformats.org/officeDocument/2006/relationships" ref="E27" r:id="rId7"/>
  </hyperlinks>
  <printOptions horizontalCentered="1"/>
  <pageMargins left="0.5" right="0.5" top="0.5" bottom="0.5" header="0.3" footer="0.3"/>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B1:B27"/>
  <sheetViews>
    <sheetView showGridLines="0" workbookViewId="0">
      <selection activeCell="A1" sqref="A1"/>
    </sheetView>
  </sheetViews>
  <sheetFormatPr baseColWidth="8" defaultRowHeight="15"/>
  <cols>
    <col width="3" customWidth="1" min="1" max="1"/>
    <col width="100" customWidth="1" min="2" max="2"/>
  </cols>
  <sheetData>
    <row r="1" ht="35.09999999999999" customHeight="1">
      <c r="B1" s="38" t="inlineStr">
        <is>
          <t>SOCIAL SECURITY CLAIMING-AGE TABLE (FREE)</t>
        </is>
      </c>
    </row>
    <row r="2" ht="24.95" customHeight="1">
      <c r="B2" s="39" t="inlineStr">
        <is>
          <t>A free, one-person taste of the Social Security Claiming-Age Calculator.</t>
        </is>
      </c>
    </row>
    <row r="4" ht="100.35" customHeight="1">
      <c r="B4" s="40" t="inlineStr">
        <is>
          <t>Type your date of birth and the benefit figure your own Social Security statement shows at full retirement age into the cream cells on the Claiming Table tab; the table then shows, for every claiming age from 62 to 70, the first month a check could be paid, how many months early or late that is, what share of your full benefit it is, the monthly amount rounded the way Social Security rounds it, and what it adds up to if you live to 80, 85 or 90. The Rules tab names every rule it applies and cites the section it comes from.</t>
        </is>
      </c>
    </row>
    <row r="6" ht="27.85" customHeight="1">
      <c r="B6" s="41" t="inlineStr">
        <is>
          <t>How to use it</t>
        </is>
      </c>
    </row>
    <row r="7" ht="24.95" customHeight="1">
      <c r="B7" s="42" t="inlineStr">
        <is>
          <t>1.  Get your statement at ssa.gov/myaccount, or use the paper one you were sent.</t>
        </is>
      </c>
    </row>
    <row r="8" ht="24.95" customHeight="1">
      <c r="B8" s="43" t="inlineStr">
        <is>
          <t>2.  Use the figure at full retirement age — that is the one this table starts from.</t>
        </is>
      </c>
    </row>
    <row r="9" ht="24.95" customHeight="1">
      <c r="B9" s="43" t="inlineStr">
        <is>
          <t>3.  Type your date of birth and that figure into the cream cells on the Claiming Table tab.</t>
        </is>
      </c>
    </row>
    <row r="10" ht="24.95" customHeight="1">
      <c r="B10" s="43" t="inlineStr">
        <is>
          <t>4.  Read the row for each claiming age, 62 through 70.</t>
        </is>
      </c>
    </row>
    <row r="11" ht="40.9" customHeight="1">
      <c r="B11" s="43" t="inlineStr">
        <is>
          <t>5.  The gold cell in each “Total if you live to” column is the claiming age that comes out ahead for that lifespan.</t>
        </is>
      </c>
    </row>
    <row r="13" ht="27.85" customHeight="1">
      <c r="B13" s="41" t="inlineStr">
        <is>
          <t>What this free table leaves out</t>
        </is>
      </c>
    </row>
    <row r="14" ht="54.675" customHeight="1">
      <c r="B14" s="40" t="inlineStr">
        <is>
          <t>One person, one benefit. There is no spousal top-up, no survivor benefit, no break-even age, no couple grid, no death-age scenarios, no cost-of-living growth, no trust-fund what-if and no earnings test — and no guide PDFs. Those are the full workbook.</t>
        </is>
      </c>
    </row>
    <row r="16" ht="27.85" customHeight="1">
      <c r="B16" s="41" t="inlineStr">
        <is>
          <t>What the full workbook adds</t>
        </is>
      </c>
    </row>
    <row r="17" ht="130.8" customHeight="1">
      <c r="B17" s="40" t="inlineStr">
        <is>
          <t>The full workbook does the same arithmetic for two people at once, and answers the questions this one table cannot: every one of the 81 ways two people could time their claims, scored on what the household is paid in total; 49 combinations of death ages — a seven-by-seven grid from 70 to 100 — showing who is widowed, for how long, and what they are paid while alone; the age at which claiming later catches up with claiming early; a cost-of-living assumption applied year by year; a what-if that pays only part of each benefit from a year you choose; what happens to a check if you keep working before full retirement age; a 14-page guide and a worksheet of 14 questions to take to a financial professional; and a ready-made Google Sheets copy you open with one click.</t>
        </is>
      </c>
    </row>
    <row r="19" ht="24.225" customHeight="1">
      <c r="B19" s="44" t="inlineStr">
        <is>
          <t>Get it at ardentworkshop.com/products/social-security-claiming-age-calculator/.</t>
        </is>
      </c>
    </row>
    <row r="20" ht="24.225" customHeight="1">
      <c r="B20" s="44" t="inlineStr">
        <is>
          <t>See the whole shelf at ardentworkshop.com.</t>
        </is>
      </c>
    </row>
    <row r="22" ht="26.4" customHeight="1">
      <c r="B22" s="45" t="inlineStr">
        <is>
          <t>Arithmetic, not advice</t>
        </is>
      </c>
    </row>
    <row r="23" ht="136.6" customHeight="1">
      <c r="B23" s="46" t="inlineStr">
        <is>
          <t>This is a planning tool, not financial, tax or legal advice. It never estimates your benefit — it works from the figure you type, and nothing you type leaves your computer: this is a file on your own machine, not a website. The sample person is fictional and every figure attached to them is invented. It shows one person's own retirement benefit only, at the amount you type and before tax, with no cost-of-living increases added, and it assumes the figure you type is correct and your earnings record is complete. It is built for people born January 2, 1943 or later, and Ardent Workshop LLC is a private company with no connection to the Social Security Administration. Check your own numbers at ssa.gov and with a qualified professional before you act on them.</t>
        </is>
      </c>
    </row>
    <row r="25" ht="24.95" customHeight="1">
      <c r="B25" s="47" t="inlineStr">
        <is>
          <t>➔  Get the full Social Security Claiming-Age Calculator</t>
        </is>
      </c>
    </row>
    <row r="26" ht="23.5" customHeight="1">
      <c r="B26" s="48" t="inlineStr">
        <is>
          <t>ardentworkshop.com</t>
        </is>
      </c>
    </row>
    <row r="27" ht="22.05" customHeight="1">
      <c r="B27" s="49" t="inlineStr">
        <is>
          <t>© Ardent Workshop LLC. Free to use; please don't resell or redistribute.</t>
        </is>
      </c>
    </row>
  </sheetData>
  <hyperlinks>
    <hyperlink xmlns:r="http://schemas.openxmlformats.org/officeDocument/2006/relationships" ref="B7" r:id="rId1"/>
    <hyperlink xmlns:r="http://schemas.openxmlformats.org/officeDocument/2006/relationships" ref="B19" r:id="rId2"/>
    <hyperlink xmlns:r="http://schemas.openxmlformats.org/officeDocument/2006/relationships" ref="B20" r:id="rId3"/>
    <hyperlink xmlns:r="http://schemas.openxmlformats.org/officeDocument/2006/relationships" ref="B25" r:id="rId4"/>
    <hyperlink xmlns:r="http://schemas.openxmlformats.org/officeDocument/2006/relationships" ref="B26" r:id="rId5"/>
  </hyperlinks>
  <printOptions horizontalCentered="1"/>
  <pageMargins left="0.5" right="0.5" top="0.5" bottom="0.5" header="0.3" footer="0.3"/>
  <pageSetup orientation="portrait" paperSize="1"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erms:created xmlns:dcterms="http://purl.org/dc/terms/" xmlns:xsi="http://www.w3.org/2001/XMLSchema-instance" xsi:type="dcterms:W3CDTF">2026-09-17T00:00:00Z</dcterms:created>
  <dcterms:modified xmlns:dcterms="http://purl.org/dc/terms/" xmlns:xsi="http://www.w3.org/2001/XMLSchema-instance" xsi:type="dcterms:W3CDTF">2026-09-17T00:00:00Z</dcterms:modified>
</cp:coreProperties>
</file>