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-Even Che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$#,##0"/>
    <numFmt numFmtId="166" formatCode="mmm d, yyyy"/>
    <numFmt numFmtId="167" formatCode="yyyy-mm-dd"/>
  </numFmts>
  <fonts count="16">
    <font>
      <name val="Calibri"/>
      <family val="2"/>
      <color theme="1"/>
      <sz val="11"/>
      <scheme val="minor"/>
    </font>
    <font>
      <name val="Calibri"/>
      <b val="1"/>
      <color rgb="001A2744"/>
      <sz val="16"/>
    </font>
    <font>
      <name val="Calibri"/>
      <i val="1"/>
      <color rgb="005C6470"/>
      <sz val="9.5"/>
    </font>
    <font>
      <name val="Calibri"/>
      <b val="1"/>
      <color rgb="001A2744"/>
      <sz val="11"/>
    </font>
    <font>
      <name val="Calibri"/>
      <color rgb="002A2F3A"/>
      <sz val="10"/>
    </font>
    <font>
      <name val="Calibri"/>
      <b val="1"/>
      <color rgb="002A2F3A"/>
      <sz val="11"/>
    </font>
    <font>
      <name val="Calibri"/>
      <b val="1"/>
      <color rgb="001A2744"/>
      <sz val="13"/>
    </font>
    <font>
      <name val="Calibri"/>
      <i val="1"/>
      <color rgb="005C6470"/>
      <sz val="8.5"/>
    </font>
    <font>
      <name val="Calibri"/>
      <b val="1"/>
      <color rgb="00FFFFFF"/>
      <sz val="10"/>
    </font>
    <font>
      <name val="Calibri"/>
      <b val="1"/>
      <color rgb="001A2744"/>
      <sz val="10"/>
    </font>
    <font>
      <name val="Calibri"/>
      <color rgb="002A2F3A"/>
      <sz val="9"/>
    </font>
    <font>
      <name val="Calibri"/>
      <b val="1"/>
      <color rgb="001F6A78"/>
      <sz val="10"/>
    </font>
    <font>
      <name val="Calibri"/>
      <b val="1"/>
      <color rgb="001A2744"/>
      <sz val="9.5"/>
    </font>
    <font>
      <name val="Calibri"/>
      <i val="1"/>
      <color rgb="005C6470"/>
      <sz val="9"/>
    </font>
    <font>
      <name val="Calibri"/>
      <b val="1"/>
      <color rgb="001A2744"/>
      <sz val="10.5"/>
    </font>
    <font>
      <name val="Calibri"/>
      <b val="1"/>
      <color rgb="001F6A78"/>
      <sz val="11"/>
      <u val="single"/>
    </font>
  </fonts>
  <fills count="8">
    <fill>
      <patternFill/>
    </fill>
    <fill>
      <patternFill patternType="gray125"/>
    </fill>
    <fill>
      <patternFill patternType="solid">
        <fgColor rgb="00F9DEAC"/>
      </patternFill>
    </fill>
    <fill>
      <patternFill patternType="solid">
        <fgColor rgb="00FEF6E9"/>
      </patternFill>
    </fill>
    <fill>
      <patternFill patternType="solid">
        <fgColor rgb="00EAF3F4"/>
      </patternFill>
    </fill>
    <fill>
      <patternFill patternType="solid">
        <fgColor rgb="00CFE6E8"/>
      </patternFill>
    </fill>
    <fill>
      <patternFill patternType="solid">
        <fgColor rgb="001A2744"/>
      </patternFill>
    </fill>
    <fill>
      <patternFill patternType="solid">
        <fgColor rgb="002A7F8E"/>
      </patternFill>
    </fill>
  </fills>
  <borders count="5">
    <border>
      <left/>
      <right/>
      <top/>
      <bottom/>
      <diagonal/>
    </border>
    <border>
      <left style="thin">
        <color rgb="00877E6E"/>
      </left>
      <right style="thin">
        <color rgb="00877E6E"/>
      </right>
      <top style="thin">
        <color rgb="00877E6E"/>
      </top>
      <bottom style="thin">
        <color rgb="00877E6E"/>
      </bottom>
    </border>
    <border>
      <left/>
      <right/>
      <top style="thin">
        <color rgb="00877E6E"/>
      </top>
      <bottom/>
      <diagonal/>
    </border>
    <border>
      <left/>
      <right style="thin">
        <color rgb="00877E6E"/>
      </right>
      <top style="thin">
        <color rgb="00877E6E"/>
      </top>
      <bottom/>
      <diagonal/>
    </border>
    <border>
      <left/>
      <right style="thin">
        <color rgb="00877E6E"/>
      </right>
      <top style="thin">
        <color rgb="00877E6E"/>
      </top>
      <bottom style="thin">
        <color rgb="00877E6E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left" vertical="center"/>
    </xf>
    <xf numFmtId="0" fontId="0" fillId="0" borderId="4" pivotButton="0" quotePrefix="0" xfId="0"/>
    <xf numFmtId="164" fontId="5" fillId="3" borderId="1" applyAlignment="1" pivotButton="0" quotePrefix="0" xfId="0">
      <alignment horizontal="right" vertical="center"/>
    </xf>
    <xf numFmtId="0" fontId="3" fillId="4" borderId="0" applyAlignment="1" pivotButton="0" quotePrefix="0" xfId="0">
      <alignment vertical="center"/>
    </xf>
    <xf numFmtId="0" fontId="6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 wrapText="1"/>
    </xf>
    <xf numFmtId="0" fontId="8" fillId="6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left" vertical="center" wrapText="1"/>
    </xf>
    <xf numFmtId="0" fontId="8" fillId="7" borderId="0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right" vertical="center"/>
    </xf>
    <xf numFmtId="0" fontId="10" fillId="3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64" fontId="11" fillId="5" borderId="1" applyAlignment="1" pivotButton="0" quotePrefix="0" xfId="0">
      <alignment horizontal="right" vertical="center"/>
    </xf>
    <xf numFmtId="0" fontId="12" fillId="5" borderId="1" applyAlignment="1" pivotButton="0" quotePrefix="0" xfId="0">
      <alignment horizontal="center" vertical="center"/>
    </xf>
    <xf numFmtId="0" fontId="13" fillId="0" borderId="0" applyAlignment="1" pivotButton="0" quotePrefix="0" xfId="0">
      <alignment vertical="top" wrapText="1"/>
    </xf>
    <xf numFmtId="0" fontId="14" fillId="4" borderId="0" applyAlignment="1" pivotButton="0" quotePrefix="0" xfId="0">
      <alignment vertical="center" wrapText="1"/>
    </xf>
    <xf numFmtId="0" fontId="0" fillId="4" borderId="0" pivotButton="0" quotePrefix="0" xfId="0"/>
    <xf numFmtId="0" fontId="15" fillId="4" borderId="0" applyAlignment="1" pivotButton="0" quotePrefix="0" xfId="0">
      <alignment vertical="center"/>
    </xf>
    <xf numFmtId="0" fontId="13" fillId="0" borderId="0" pivotButton="0" quotePrefix="0" xfId="0"/>
  </cellXfs>
  <cellStyles count="1">
    <cellStyle name="Normal" xfId="0" builtinId="0" hidden="0"/>
  </cellStyles>
  <dxfs count="5">
    <dxf>
      <font>
        <b val="1"/>
        <color rgb="001A2744"/>
      </font>
      <fill>
        <patternFill patternType="solid">
          <fgColor rgb="00DAEEDA"/>
          <bgColor rgb="00DAEEDA"/>
        </patternFill>
      </fill>
    </dxf>
    <dxf>
      <font>
        <b val="1"/>
        <color rgb="001A2744"/>
      </font>
      <fill>
        <patternFill patternType="solid">
          <fgColor rgb="00F9DEAC"/>
          <bgColor rgb="00F9DEAC"/>
        </patternFill>
      </fill>
    </dxf>
    <dxf>
      <font>
        <b val="1"/>
        <color rgb="001A2744"/>
      </font>
      <fill>
        <patternFill patternType="solid">
          <fgColor rgb="00EAF3F4"/>
          <bgColor rgb="00EAF3F4"/>
        </patternFill>
      </fill>
    </dxf>
    <dxf>
      <font>
        <b val="1"/>
        <color rgb="001A2744"/>
      </font>
      <fill>
        <patternFill patternType="solid">
          <fgColor rgb="00E7E9ED"/>
          <bgColor rgb="00E7E9ED"/>
        </patternFill>
      </fill>
    </dxf>
    <dxf>
      <font>
        <b val="1"/>
        <color rgb="001A2744"/>
      </font>
      <fill>
        <patternFill patternType="solid">
          <fgColor rgb="009FD4A3"/>
          <bgColor rgb="009FD4A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rdentworkshop.com/products/ski-and-snowboard-season-pass-value-and-days-log/?utm_source=free_tool&amp;utm_medium=lite&amp;utm_campaign=ski-pass-break-even-checker&amp;utm_content=checker_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5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24" customWidth="1" min="2" max="2"/>
    <col width="14" customWidth="1" min="3" max="3"/>
    <col width="17" customWidth="1" min="4" max="4"/>
    <col width="26" customWidth="1" min="5" max="5"/>
    <col width="15" customWidth="1" min="6" max="6"/>
    <col width="15" customWidth="1" min="7" max="7"/>
    <col width="16" customWidth="1" min="8" max="8"/>
    <col width="17" customWidth="1" min="9" max="9"/>
  </cols>
  <sheetData>
    <row r="1" ht="24" customHeight="1">
      <c r="A1" s="1" t="inlineStr">
        <is>
          <t>SKI PASS BREAK-EVEN CHECKER</t>
        </is>
      </c>
    </row>
    <row r="2" ht="64" customHeight="1">
      <c r="A2" s="2" t="inlineStr">
        <is>
          <t>The free starter. Did your season pass pay for itself - and on what day? Type your pass price, then log each day you rode: the date, the resort, whether it was a Pass day or a Ticket day, and what that day's walk-up window rate was (include the peak-day surcharge if it was a peak day). Every pass day is credited at the window rate, a running total is kept against the price you paid, and the answer block dates the break-even and counts the days still needed. It ships pre-filled with a worked example so you can see the method first - the rider, resorts, pass and prices are fictional example figures, so type over them with your own.</t>
        </is>
      </c>
    </row>
    <row r="3" ht="22" customHeight="1">
      <c r="A3" s="3" t="inlineStr">
        <is>
          <t>YOUR PASS - type over the example</t>
        </is>
      </c>
    </row>
    <row r="4" ht="21" customHeight="1">
      <c r="A4" s="4" t="inlineStr">
        <is>
          <t>Rider name</t>
        </is>
      </c>
      <c r="C4" s="5" t="inlineStr">
        <is>
          <t>Maya</t>
        </is>
      </c>
      <c r="D4" s="6" t="n"/>
    </row>
    <row r="5" ht="21" customHeight="1">
      <c r="A5" s="4" t="inlineStr">
        <is>
          <t>Pass name</t>
        </is>
      </c>
      <c r="C5" s="5" t="inlineStr">
        <is>
          <t>Summit Circuit Pass</t>
        </is>
      </c>
      <c r="D5" s="6" t="n"/>
    </row>
    <row r="6" ht="21" customHeight="1">
      <c r="A6" s="4" t="inlineStr">
        <is>
          <t>Pass price paid ($)</t>
        </is>
      </c>
      <c r="C6" s="7" t="n">
        <v>899</v>
      </c>
      <c r="D6" s="6" t="n"/>
    </row>
    <row r="8" ht="22" customHeight="1">
      <c r="A8" s="8" t="inlineStr">
        <is>
          <t>THE ANSWER - this block calculates itself</t>
        </is>
      </c>
    </row>
    <row r="9" ht="28" customHeight="1">
      <c r="A9" s="4" t="inlineStr">
        <is>
          <t>Verdict</t>
        </is>
      </c>
      <c r="C9" s="9">
        <f>IF(N($C$6)&lt;=0,"Enter your pass price",IF(C10=0,"Not started",IF(C12&gt;=$C$6,"Paid off","Paying off")))</f>
        <v/>
      </c>
      <c r="D9" s="6" t="n"/>
    </row>
    <row r="10" ht="21" customHeight="1">
      <c r="A10" s="4" t="inlineStr">
        <is>
          <t>Pass days</t>
        </is>
      </c>
      <c r="C10" s="10">
        <f>COUNTIFS(C$20:C$59,"Pass",A$20:A$59,"&lt;&gt;")</f>
        <v/>
      </c>
      <c r="D10" s="6" t="n"/>
    </row>
    <row r="11" ht="21" customHeight="1">
      <c r="A11" s="4" t="inlineStr">
        <is>
          <t>Ticket days (not counted toward the pass)</t>
        </is>
      </c>
      <c r="C11" s="10">
        <f>COUNTIFS(C$20:C$59,"Ticket",A$20:A$59,"&lt;&gt;")</f>
        <v/>
      </c>
      <c r="D11" s="6" t="n"/>
    </row>
    <row r="12" ht="21" customHeight="1">
      <c r="A12" s="4" t="inlineStr">
        <is>
          <t>Walk-up value of your pass days</t>
        </is>
      </c>
      <c r="C12" s="11">
        <f>SUM(F$20:F$59)</f>
        <v/>
      </c>
      <c r="D12" s="6" t="n"/>
    </row>
    <row r="13" ht="21" customHeight="1">
      <c r="A13" s="4" t="inlineStr">
        <is>
          <t>Pass price paid</t>
        </is>
      </c>
      <c r="C13" s="11">
        <f>N($C$6)</f>
        <v/>
      </c>
      <c r="D13" s="6" t="n"/>
    </row>
    <row r="14" ht="21" customHeight="1">
      <c r="A14" s="4" t="inlineStr">
        <is>
          <t>Pass-only cost per pass day</t>
        </is>
      </c>
      <c r="C14" s="12">
        <f>IF(OR(C10=0,N($C$6)&lt;=0),"",N($C$6)/C10)</f>
        <v/>
      </c>
      <c r="D14" s="6" t="n"/>
    </row>
    <row r="15" ht="21" customHeight="1">
      <c r="A15" s="4" t="inlineStr">
        <is>
          <t>Break-even date</t>
        </is>
      </c>
      <c r="C15" s="13">
        <f>IF(N($C$6)&lt;=0,"",IFERROR(AVERAGEIFS(A$20:A$59,I$20:I$59,"PAID OFF today"),"Not yet"))</f>
        <v/>
      </c>
      <c r="D15" s="6" t="n"/>
    </row>
    <row r="16" ht="21" customHeight="1">
      <c r="A16" s="4" t="inlineStr">
        <is>
          <t>Days still needed to break even</t>
        </is>
      </c>
      <c r="C16" s="10">
        <f>IF(OR(N($C$6)&lt;=0,C10=0),"",IF(C12&gt;=$C$6,0,IFERROR(ROUNDUP(($C$6-C12)/(C12/C10),0),"")))</f>
        <v/>
      </c>
      <c r="D16" s="6" t="n"/>
      <c r="E16" s="14" t="inlineStr">
        <is>
          <t>Remaining value / your average value per pass day so far, rounded up.</t>
        </is>
      </c>
    </row>
    <row r="18" ht="22" customHeight="1">
      <c r="A18" s="3" t="inlineStr">
        <is>
          <t>DAY LOG - one row per day, up to 40 - type over or clear the example rows</t>
        </is>
      </c>
    </row>
    <row r="19" ht="46" customHeight="1">
      <c r="A19" s="15" t="inlineStr">
        <is>
          <t>Date</t>
        </is>
      </c>
      <c r="B19" s="16" t="inlineStr">
        <is>
          <t>Resort</t>
        </is>
      </c>
      <c r="C19" s="15" t="inlineStr">
        <is>
          <t>Pass day or ticket day</t>
        </is>
      </c>
      <c r="D19" s="15" t="inlineStr">
        <is>
          <t>Walk-up window rate that day ($)</t>
        </is>
      </c>
      <c r="E19" s="16" t="inlineStr">
        <is>
          <t>Notes (optional)</t>
        </is>
      </c>
      <c r="F19" s="17" t="inlineStr">
        <is>
          <t>Walk-up value credited (auto)</t>
        </is>
      </c>
      <c r="G19" s="17" t="inlineStr">
        <is>
          <t>Running walk-up value (auto)</t>
        </is>
      </c>
      <c r="H19" s="17" t="inlineStr">
        <is>
          <t>Pass-only cost per pass day so far (auto)</t>
        </is>
      </c>
      <c r="I19" s="17" t="inlineStr">
        <is>
          <t>Status (auto)</t>
        </is>
      </c>
    </row>
    <row r="20" ht="20" customHeight="1">
      <c r="A20" s="18" t="n">
        <v>45990</v>
      </c>
      <c r="B20" s="19" t="inlineStr">
        <is>
          <t>Alder Basin</t>
        </is>
      </c>
      <c r="C20" s="20" t="inlineStr">
        <is>
          <t>Pass</t>
        </is>
      </c>
      <c r="D20" s="21" t="n">
        <v>178.8</v>
      </c>
      <c r="E20" s="22" t="n"/>
      <c r="F20" s="23">
        <f>IF(AND(A20&lt;&gt;"",C20="Pass"),N(D20),"")</f>
        <v/>
      </c>
      <c r="G20" s="24">
        <f>IF(OR(F20="",A20=""),"",SUMIFS(F$20:F$59,A$20:A$59,"&lt;="&amp;A20,C$20:C$59,"Pass"))</f>
        <v/>
      </c>
      <c r="H20" s="23">
        <f>IF(OR(G20="",N($C$6)&lt;=0),"",IFERROR($C$6/COUNTIFS(C$20:C$59,"Pass",A$20:A$59,"&lt;="&amp;A20),""))</f>
        <v/>
      </c>
      <c r="I20" s="25">
        <f>IF(AND(A20="",C20&lt;&gt;""),"Add a date",IF(OR(A20="",C20&lt;&gt;"Pass",N($C$6)&lt;=0),"",IF(G20&gt;=$C$6,IF(G20-F20&lt;$C$6,"PAID OFF today","Paid off"),"Paying off")))</f>
        <v/>
      </c>
    </row>
    <row r="21" ht="20" customHeight="1">
      <c r="A21" s="18" t="n">
        <v>45997</v>
      </c>
      <c r="B21" s="19" t="inlineStr">
        <is>
          <t>Alder Basin</t>
        </is>
      </c>
      <c r="C21" s="20" t="inlineStr">
        <is>
          <t>Pass</t>
        </is>
      </c>
      <c r="D21" s="21" t="n">
        <v>149</v>
      </c>
      <c r="E21" s="22" t="n"/>
      <c r="F21" s="23">
        <f>IF(AND(A21&lt;&gt;"",C21="Pass"),N(D21),"")</f>
        <v/>
      </c>
      <c r="G21" s="24">
        <f>IF(OR(F21="",A21=""),"",SUMIFS(F$20:F$59,A$20:A$59,"&lt;="&amp;A21,C$20:C$59,"Pass"))</f>
        <v/>
      </c>
      <c r="H21" s="23">
        <f>IF(OR(G21="",N($C$6)&lt;=0),"",IFERROR($C$6/COUNTIFS(C$20:C$59,"Pass",A$20:A$59,"&lt;="&amp;A21),""))</f>
        <v/>
      </c>
      <c r="I21" s="25">
        <f>IF(AND(A21="",C21&lt;&gt;""),"Add a date",IF(OR(A21="",C21&lt;&gt;"Pass",N($C$6)&lt;=0),"",IF(G21&gt;=$C$6,IF(G21-F21&lt;$C$6,"PAID OFF today","Paid off"),"Paying off")))</f>
        <v/>
      </c>
    </row>
    <row r="22" ht="20" customHeight="1">
      <c r="A22" s="18" t="n">
        <v>46004</v>
      </c>
      <c r="B22" s="19" t="inlineStr">
        <is>
          <t>Larch Hollow</t>
        </is>
      </c>
      <c r="C22" s="20" t="inlineStr">
        <is>
          <t>Pass</t>
        </is>
      </c>
      <c r="D22" s="21" t="n">
        <v>139</v>
      </c>
      <c r="E22" s="22" t="n"/>
      <c r="F22" s="23">
        <f>IF(AND(A22&lt;&gt;"",C22="Pass"),N(D22),"")</f>
        <v/>
      </c>
      <c r="G22" s="24">
        <f>IF(OR(F22="",A22=""),"",SUMIFS(F$20:F$59,A$20:A$59,"&lt;="&amp;A22,C$20:C$59,"Pass"))</f>
        <v/>
      </c>
      <c r="H22" s="23">
        <f>IF(OR(G22="",N($C$6)&lt;=0),"",IFERROR($C$6/COUNTIFS(C$20:C$59,"Pass",A$20:A$59,"&lt;="&amp;A22),""))</f>
        <v/>
      </c>
      <c r="I22" s="25">
        <f>IF(AND(A22="",C22&lt;&gt;""),"Add a date",IF(OR(A22="",C22&lt;&gt;"Pass",N($C$6)&lt;=0),"",IF(G22&gt;=$C$6,IF(G22-F22&lt;$C$6,"PAID OFF today","Paid off"),"Paying off")))</f>
        <v/>
      </c>
    </row>
    <row r="23" ht="20" customHeight="1">
      <c r="A23" s="18" t="n">
        <v>46011</v>
      </c>
      <c r="B23" s="19" t="inlineStr">
        <is>
          <t>Granite Ridge</t>
        </is>
      </c>
      <c r="C23" s="20" t="inlineStr">
        <is>
          <t>Pass</t>
        </is>
      </c>
      <c r="D23" s="21" t="n">
        <v>223.75</v>
      </c>
      <c r="E23" s="22" t="n"/>
      <c r="F23" s="23">
        <f>IF(AND(A23&lt;&gt;"",C23="Pass"),N(D23),"")</f>
        <v/>
      </c>
      <c r="G23" s="24">
        <f>IF(OR(F23="",A23=""),"",SUMIFS(F$20:F$59,A$20:A$59,"&lt;="&amp;A23,C$20:C$59,"Pass"))</f>
        <v/>
      </c>
      <c r="H23" s="23">
        <f>IF(OR(G23="",N($C$6)&lt;=0),"",IFERROR($C$6/COUNTIFS(C$20:C$59,"Pass",A$20:A$59,"&lt;="&amp;A23),""))</f>
        <v/>
      </c>
      <c r="I23" s="25">
        <f>IF(AND(A23="",C23&lt;&gt;""),"Add a date",IF(OR(A23="",C23&lt;&gt;"Pass",N($C$6)&lt;=0),"",IF(G23&gt;=$C$6,IF(G23-F23&lt;$C$6,"PAID OFF today","Paid off"),"Paying off")))</f>
        <v/>
      </c>
    </row>
    <row r="24" ht="20" customHeight="1">
      <c r="A24" s="18" t="n">
        <v>46018</v>
      </c>
      <c r="B24" s="19" t="inlineStr">
        <is>
          <t>Alder Basin</t>
        </is>
      </c>
      <c r="C24" s="20" t="inlineStr">
        <is>
          <t>Pass</t>
        </is>
      </c>
      <c r="D24" s="21" t="n">
        <v>178.8</v>
      </c>
      <c r="E24" s="22" t="n"/>
      <c r="F24" s="23">
        <f>IF(AND(A24&lt;&gt;"",C24="Pass"),N(D24),"")</f>
        <v/>
      </c>
      <c r="G24" s="24">
        <f>IF(OR(F24="",A24=""),"",SUMIFS(F$20:F$59,A$20:A$59,"&lt;="&amp;A24,C$20:C$59,"Pass"))</f>
        <v/>
      </c>
      <c r="H24" s="23">
        <f>IF(OR(G24="",N($C$6)&lt;=0),"",IFERROR($C$6/COUNTIFS(C$20:C$59,"Pass",A$20:A$59,"&lt;="&amp;A24),""))</f>
        <v/>
      </c>
      <c r="I24" s="25">
        <f>IF(AND(A24="",C24&lt;&gt;""),"Add a date",IF(OR(A24="",C24&lt;&gt;"Pass",N($C$6)&lt;=0),"",IF(G24&gt;=$C$6,IF(G24-F24&lt;$C$6,"PAID OFF today","Paid off"),"Paying off")))</f>
        <v/>
      </c>
    </row>
    <row r="25" ht="20" customHeight="1">
      <c r="A25" s="18" t="n">
        <v>46019</v>
      </c>
      <c r="B25" s="19" t="inlineStr">
        <is>
          <t>Alder Basin</t>
        </is>
      </c>
      <c r="C25" s="20" t="inlineStr">
        <is>
          <t>Pass</t>
        </is>
      </c>
      <c r="D25" s="21" t="n">
        <v>178.8</v>
      </c>
      <c r="E25" s="22" t="n"/>
      <c r="F25" s="23">
        <f>IF(AND(A25&lt;&gt;"",C25="Pass"),N(D25),"")</f>
        <v/>
      </c>
      <c r="G25" s="24">
        <f>IF(OR(F25="",A25=""),"",SUMIFS(F$20:F$59,A$20:A$59,"&lt;="&amp;A25,C$20:C$59,"Pass"))</f>
        <v/>
      </c>
      <c r="H25" s="23">
        <f>IF(OR(G25="",N($C$6)&lt;=0),"",IFERROR($C$6/COUNTIFS(C$20:C$59,"Pass",A$20:A$59,"&lt;="&amp;A25),""))</f>
        <v/>
      </c>
      <c r="I25" s="25">
        <f>IF(AND(A25="",C25&lt;&gt;""),"Add a date",IF(OR(A25="",C25&lt;&gt;"Pass",N($C$6)&lt;=0),"",IF(G25&gt;=$C$6,IF(G25-F25&lt;$C$6,"PAID OFF today","Paid off"),"Paying off")))</f>
        <v/>
      </c>
    </row>
    <row r="26" ht="20" customHeight="1">
      <c r="A26" s="18" t="n">
        <v>46025</v>
      </c>
      <c r="B26" s="19" t="inlineStr">
        <is>
          <t>Pinecrest Hill</t>
        </is>
      </c>
      <c r="C26" s="20" t="inlineStr">
        <is>
          <t>Pass</t>
        </is>
      </c>
      <c r="D26" s="21" t="n">
        <v>148.35</v>
      </c>
      <c r="E26" s="22" t="n"/>
      <c r="F26" s="23">
        <f>IF(AND(A26&lt;&gt;"",C26="Pass"),N(D26),"")</f>
        <v/>
      </c>
      <c r="G26" s="24">
        <f>IF(OR(F26="",A26=""),"",SUMIFS(F$20:F$59,A$20:A$59,"&lt;="&amp;A26,C$20:C$59,"Pass"))</f>
        <v/>
      </c>
      <c r="H26" s="23">
        <f>IF(OR(G26="",N($C$6)&lt;=0),"",IFERROR($C$6/COUNTIFS(C$20:C$59,"Pass",A$20:A$59,"&lt;="&amp;A26),""))</f>
        <v/>
      </c>
      <c r="I26" s="25">
        <f>IF(AND(A26="",C26&lt;&gt;""),"Add a date",IF(OR(A26="",C26&lt;&gt;"Pass",N($C$6)&lt;=0),"",IF(G26&gt;=$C$6,IF(G26-F26&lt;$C$6,"PAID OFF today","Paid off"),"Paying off")))</f>
        <v/>
      </c>
    </row>
    <row r="27" ht="20" customHeight="1">
      <c r="A27" s="18" t="n">
        <v>46032</v>
      </c>
      <c r="B27" s="19" t="inlineStr">
        <is>
          <t>Larch Hollow</t>
        </is>
      </c>
      <c r="C27" s="20" t="inlineStr">
        <is>
          <t>Pass</t>
        </is>
      </c>
      <c r="D27" s="21" t="n">
        <v>139</v>
      </c>
      <c r="E27" s="22" t="n"/>
      <c r="F27" s="23">
        <f>IF(AND(A27&lt;&gt;"",C27="Pass"),N(D27),"")</f>
        <v/>
      </c>
      <c r="G27" s="24">
        <f>IF(OR(F27="",A27=""),"",SUMIFS(F$20:F$59,A$20:A$59,"&lt;="&amp;A27,C$20:C$59,"Pass"))</f>
        <v/>
      </c>
      <c r="H27" s="23">
        <f>IF(OR(G27="",N($C$6)&lt;=0),"",IFERROR($C$6/COUNTIFS(C$20:C$59,"Pass",A$20:A$59,"&lt;="&amp;A27),""))</f>
        <v/>
      </c>
      <c r="I27" s="25">
        <f>IF(AND(A27="",C27&lt;&gt;""),"Add a date",IF(OR(A27="",C27&lt;&gt;"Pass",N($C$6)&lt;=0),"",IF(G27&gt;=$C$6,IF(G27-F27&lt;$C$6,"PAID OFF today","Paid off"),"Paying off")))</f>
        <v/>
      </c>
    </row>
    <row r="28" ht="20" customHeight="1">
      <c r="A28" s="18" t="n">
        <v>46039</v>
      </c>
      <c r="B28" s="19" t="inlineStr">
        <is>
          <t>Cedar Peak</t>
        </is>
      </c>
      <c r="C28" s="20" t="inlineStr">
        <is>
          <t>Pass</t>
        </is>
      </c>
      <c r="D28" s="21" t="n">
        <v>211.25</v>
      </c>
      <c r="E28" s="22" t="n"/>
      <c r="F28" s="23">
        <f>IF(AND(A28&lt;&gt;"",C28="Pass"),N(D28),"")</f>
        <v/>
      </c>
      <c r="G28" s="24">
        <f>IF(OR(F28="",A28=""),"",SUMIFS(F$20:F$59,A$20:A$59,"&lt;="&amp;A28,C$20:C$59,"Pass"))</f>
        <v/>
      </c>
      <c r="H28" s="23">
        <f>IF(OR(G28="",N($C$6)&lt;=0),"",IFERROR($C$6/COUNTIFS(C$20:C$59,"Pass",A$20:A$59,"&lt;="&amp;A28),""))</f>
        <v/>
      </c>
      <c r="I28" s="25">
        <f>IF(AND(A28="",C28&lt;&gt;""),"Add a date",IF(OR(A28="",C28&lt;&gt;"Pass",N($C$6)&lt;=0),"",IF(G28&gt;=$C$6,IF(G28-F28&lt;$C$6,"PAID OFF today","Paid off"),"Paying off")))</f>
        <v/>
      </c>
    </row>
    <row r="29" ht="20" customHeight="1">
      <c r="A29" s="18" t="n">
        <v>46040</v>
      </c>
      <c r="B29" s="19" t="inlineStr">
        <is>
          <t>Cedar Peak</t>
        </is>
      </c>
      <c r="C29" s="20" t="inlineStr">
        <is>
          <t>Pass</t>
        </is>
      </c>
      <c r="D29" s="21" t="n">
        <v>211.25</v>
      </c>
      <c r="E29" s="22" t="n"/>
      <c r="F29" s="23">
        <f>IF(AND(A29&lt;&gt;"",C29="Pass"),N(D29),"")</f>
        <v/>
      </c>
      <c r="G29" s="24">
        <f>IF(OR(F29="",A29=""),"",SUMIFS(F$20:F$59,A$20:A$59,"&lt;="&amp;A29,C$20:C$59,"Pass"))</f>
        <v/>
      </c>
      <c r="H29" s="23">
        <f>IF(OR(G29="",N($C$6)&lt;=0),"",IFERROR($C$6/COUNTIFS(C$20:C$59,"Pass",A$20:A$59,"&lt;="&amp;A29),""))</f>
        <v/>
      </c>
      <c r="I29" s="25">
        <f>IF(AND(A29="",C29&lt;&gt;""),"Add a date",IF(OR(A29="",C29&lt;&gt;"Pass",N($C$6)&lt;=0),"",IF(G29&gt;=$C$6,IF(G29-F29&lt;$C$6,"PAID OFF today","Paid off"),"Paying off")))</f>
        <v/>
      </c>
    </row>
    <row r="30" ht="20" customHeight="1">
      <c r="A30" s="18" t="n">
        <v>46047</v>
      </c>
      <c r="B30" s="19" t="inlineStr">
        <is>
          <t>Alder Basin</t>
        </is>
      </c>
      <c r="C30" s="20" t="inlineStr">
        <is>
          <t>Pass</t>
        </is>
      </c>
      <c r="D30" s="21" t="n">
        <v>149</v>
      </c>
      <c r="E30" s="22" t="n"/>
      <c r="F30" s="23">
        <f>IF(AND(A30&lt;&gt;"",C30="Pass"),N(D30),"")</f>
        <v/>
      </c>
      <c r="G30" s="24">
        <f>IF(OR(F30="",A30=""),"",SUMIFS(F$20:F$59,A$20:A$59,"&lt;="&amp;A30,C$20:C$59,"Pass"))</f>
        <v/>
      </c>
      <c r="H30" s="23">
        <f>IF(OR(G30="",N($C$6)&lt;=0),"",IFERROR($C$6/COUNTIFS(C$20:C$59,"Pass",A$20:A$59,"&lt;="&amp;A30),""))</f>
        <v/>
      </c>
      <c r="I30" s="25">
        <f>IF(AND(A30="",C30&lt;&gt;""),"Add a date",IF(OR(A30="",C30&lt;&gt;"Pass",N($C$6)&lt;=0),"",IF(G30&gt;=$C$6,IF(G30-F30&lt;$C$6,"PAID OFF today","Paid off"),"Paying off")))</f>
        <v/>
      </c>
    </row>
    <row r="31" ht="20" customHeight="1">
      <c r="A31" s="18" t="n">
        <v>46053</v>
      </c>
      <c r="B31" s="19" t="inlineStr">
        <is>
          <t>Granite Ridge</t>
        </is>
      </c>
      <c r="C31" s="20" t="inlineStr">
        <is>
          <t>Pass</t>
        </is>
      </c>
      <c r="D31" s="21" t="n">
        <v>179</v>
      </c>
      <c r="E31" s="22" t="n"/>
      <c r="F31" s="23">
        <f>IF(AND(A31&lt;&gt;"",C31="Pass"),N(D31),"")</f>
        <v/>
      </c>
      <c r="G31" s="24">
        <f>IF(OR(F31="",A31=""),"",SUMIFS(F$20:F$59,A$20:A$59,"&lt;="&amp;A31,C$20:C$59,"Pass"))</f>
        <v/>
      </c>
      <c r="H31" s="23">
        <f>IF(OR(G31="",N($C$6)&lt;=0),"",IFERROR($C$6/COUNTIFS(C$20:C$59,"Pass",A$20:A$59,"&lt;="&amp;A31),""))</f>
        <v/>
      </c>
      <c r="I31" s="25">
        <f>IF(AND(A31="",C31&lt;&gt;""),"Add a date",IF(OR(A31="",C31&lt;&gt;"Pass",N($C$6)&lt;=0),"",IF(G31&gt;=$C$6,IF(G31-F31&lt;$C$6,"PAID OFF today","Paid off"),"Paying off")))</f>
        <v/>
      </c>
    </row>
    <row r="32" ht="20" customHeight="1">
      <c r="A32" s="18" t="n">
        <v>46060</v>
      </c>
      <c r="B32" s="19" t="inlineStr">
        <is>
          <t>Larch Hollow</t>
        </is>
      </c>
      <c r="C32" s="20" t="inlineStr">
        <is>
          <t>Pass</t>
        </is>
      </c>
      <c r="D32" s="21" t="n">
        <v>139</v>
      </c>
      <c r="E32" s="22" t="n"/>
      <c r="F32" s="23">
        <f>IF(AND(A32&lt;&gt;"",C32="Pass"),N(D32),"")</f>
        <v/>
      </c>
      <c r="G32" s="24">
        <f>IF(OR(F32="",A32=""),"",SUMIFS(F$20:F$59,A$20:A$59,"&lt;="&amp;A32,C$20:C$59,"Pass"))</f>
        <v/>
      </c>
      <c r="H32" s="23">
        <f>IF(OR(G32="",N($C$6)&lt;=0),"",IFERROR($C$6/COUNTIFS(C$20:C$59,"Pass",A$20:A$59,"&lt;="&amp;A32),""))</f>
        <v/>
      </c>
      <c r="I32" s="25">
        <f>IF(AND(A32="",C32&lt;&gt;""),"Add a date",IF(OR(A32="",C32&lt;&gt;"Pass",N($C$6)&lt;=0),"",IF(G32&gt;=$C$6,IF(G32-F32&lt;$C$6,"PAID OFF today","Paid off"),"Paying off")))</f>
        <v/>
      </c>
    </row>
    <row r="33" ht="20" customHeight="1">
      <c r="A33" s="18" t="n">
        <v>46067</v>
      </c>
      <c r="B33" s="19" t="inlineStr">
        <is>
          <t>Granite Ridge</t>
        </is>
      </c>
      <c r="C33" s="20" t="inlineStr">
        <is>
          <t>Pass</t>
        </is>
      </c>
      <c r="D33" s="21" t="n">
        <v>223.75</v>
      </c>
      <c r="E33" s="22" t="n"/>
      <c r="F33" s="23">
        <f>IF(AND(A33&lt;&gt;"",C33="Pass"),N(D33),"")</f>
        <v/>
      </c>
      <c r="G33" s="24">
        <f>IF(OR(F33="",A33=""),"",SUMIFS(F$20:F$59,A$20:A$59,"&lt;="&amp;A33,C$20:C$59,"Pass"))</f>
        <v/>
      </c>
      <c r="H33" s="23">
        <f>IF(OR(G33="",N($C$6)&lt;=0),"",IFERROR($C$6/COUNTIFS(C$20:C$59,"Pass",A$20:A$59,"&lt;="&amp;A33),""))</f>
        <v/>
      </c>
      <c r="I33" s="25">
        <f>IF(AND(A33="",C33&lt;&gt;""),"Add a date",IF(OR(A33="",C33&lt;&gt;"Pass",N($C$6)&lt;=0),"",IF(G33&gt;=$C$6,IF(G33-F33&lt;$C$6,"PAID OFF today","Paid off"),"Paying off")))</f>
        <v/>
      </c>
    </row>
    <row r="34" ht="20" customHeight="1">
      <c r="A34" s="18" t="n">
        <v>46075</v>
      </c>
      <c r="B34" s="19" t="inlineStr">
        <is>
          <t>Pinecrest Hill</t>
        </is>
      </c>
      <c r="C34" s="20" t="inlineStr">
        <is>
          <t>Pass</t>
        </is>
      </c>
      <c r="D34" s="21" t="n">
        <v>129</v>
      </c>
      <c r="E34" s="22" t="n"/>
      <c r="F34" s="23">
        <f>IF(AND(A34&lt;&gt;"",C34="Pass"),N(D34),"")</f>
        <v/>
      </c>
      <c r="G34" s="24">
        <f>IF(OR(F34="",A34=""),"",SUMIFS(F$20:F$59,A$20:A$59,"&lt;="&amp;A34,C$20:C$59,"Pass"))</f>
        <v/>
      </c>
      <c r="H34" s="23">
        <f>IF(OR(G34="",N($C$6)&lt;=0),"",IFERROR($C$6/COUNTIFS(C$20:C$59,"Pass",A$20:A$59,"&lt;="&amp;A34),""))</f>
        <v/>
      </c>
      <c r="I34" s="25">
        <f>IF(AND(A34="",C34&lt;&gt;""),"Add a date",IF(OR(A34="",C34&lt;&gt;"Pass",N($C$6)&lt;=0),"",IF(G34&gt;=$C$6,IF(G34-F34&lt;$C$6,"PAID OFF today","Paid off"),"Paying off")))</f>
        <v/>
      </c>
    </row>
    <row r="35" ht="20" customHeight="1">
      <c r="A35" s="18" t="n">
        <v>46082</v>
      </c>
      <c r="B35" s="19" t="inlineStr">
        <is>
          <t>Bluebird Notch</t>
        </is>
      </c>
      <c r="C35" s="20" t="inlineStr">
        <is>
          <t>Ticket</t>
        </is>
      </c>
      <c r="D35" s="21" t="n">
        <v>189</v>
      </c>
      <c r="E35" s="22" t="n"/>
      <c r="F35" s="23">
        <f>IF(AND(A35&lt;&gt;"",C35="Pass"),N(D35),"")</f>
        <v/>
      </c>
      <c r="G35" s="24">
        <f>IF(OR(F35="",A35=""),"",SUMIFS(F$20:F$59,A$20:A$59,"&lt;="&amp;A35,C$20:C$59,"Pass"))</f>
        <v/>
      </c>
      <c r="H35" s="23">
        <f>IF(OR(G35="",N($C$6)&lt;=0),"",IFERROR($C$6/COUNTIFS(C$20:C$59,"Pass",A$20:A$59,"&lt;="&amp;A35),""))</f>
        <v/>
      </c>
      <c r="I35" s="25">
        <f>IF(AND(A35="",C35&lt;&gt;""),"Add a date",IF(OR(A35="",C35&lt;&gt;"Pass",N($C$6)&lt;=0),"",IF(G35&gt;=$C$6,IF(G35-F35&lt;$C$6,"PAID OFF today","Paid off"),"Paying off")))</f>
        <v/>
      </c>
    </row>
    <row r="36" ht="20" customHeight="1">
      <c r="A36" s="18" t="n">
        <v>46088</v>
      </c>
      <c r="B36" s="19" t="inlineStr">
        <is>
          <t>Cedar Peak</t>
        </is>
      </c>
      <c r="C36" s="20" t="inlineStr">
        <is>
          <t>Pass</t>
        </is>
      </c>
      <c r="D36" s="21" t="n">
        <v>169</v>
      </c>
      <c r="E36" s="22" t="n"/>
      <c r="F36" s="23">
        <f>IF(AND(A36&lt;&gt;"",C36="Pass"),N(D36),"")</f>
        <v/>
      </c>
      <c r="G36" s="24">
        <f>IF(OR(F36="",A36=""),"",SUMIFS(F$20:F$59,A$20:A$59,"&lt;="&amp;A36,C$20:C$59,"Pass"))</f>
        <v/>
      </c>
      <c r="H36" s="23">
        <f>IF(OR(G36="",N($C$6)&lt;=0),"",IFERROR($C$6/COUNTIFS(C$20:C$59,"Pass",A$20:A$59,"&lt;="&amp;A36),""))</f>
        <v/>
      </c>
      <c r="I36" s="25">
        <f>IF(AND(A36="",C36&lt;&gt;""),"Add a date",IF(OR(A36="",C36&lt;&gt;"Pass",N($C$6)&lt;=0),"",IF(G36&gt;=$C$6,IF(G36-F36&lt;$C$6,"PAID OFF today","Paid off"),"Paying off")))</f>
        <v/>
      </c>
    </row>
    <row r="37" ht="20" customHeight="1">
      <c r="A37" s="18" t="n">
        <v>46095</v>
      </c>
      <c r="B37" s="19" t="inlineStr">
        <is>
          <t>Silverbend</t>
        </is>
      </c>
      <c r="C37" s="20" t="inlineStr">
        <is>
          <t>Pass</t>
        </is>
      </c>
      <c r="D37" s="21" t="n">
        <v>199</v>
      </c>
      <c r="E37" s="22" t="n"/>
      <c r="F37" s="23">
        <f>IF(AND(A37&lt;&gt;"",C37="Pass"),N(D37),"")</f>
        <v/>
      </c>
      <c r="G37" s="24">
        <f>IF(OR(F37="",A37=""),"",SUMIFS(F$20:F$59,A$20:A$59,"&lt;="&amp;A37,C$20:C$59,"Pass"))</f>
        <v/>
      </c>
      <c r="H37" s="23">
        <f>IF(OR(G37="",N($C$6)&lt;=0),"",IFERROR($C$6/COUNTIFS(C$20:C$59,"Pass",A$20:A$59,"&lt;="&amp;A37),""))</f>
        <v/>
      </c>
      <c r="I37" s="25">
        <f>IF(AND(A37="",C37&lt;&gt;""),"Add a date",IF(OR(A37="",C37&lt;&gt;"Pass",N($C$6)&lt;=0),"",IF(G37&gt;=$C$6,IF(G37-F37&lt;$C$6,"PAID OFF today","Paid off"),"Paying off")))</f>
        <v/>
      </c>
    </row>
    <row r="38" ht="20" customHeight="1">
      <c r="A38" s="18" t="n"/>
      <c r="B38" s="19" t="n"/>
      <c r="C38" s="20" t="n"/>
      <c r="D38" s="21" t="n"/>
      <c r="E38" s="22" t="n"/>
      <c r="F38" s="23">
        <f>IF(AND(A38&lt;&gt;"",C38="Pass"),N(D38),"")</f>
        <v/>
      </c>
      <c r="G38" s="24">
        <f>IF(OR(F38="",A38=""),"",SUMIFS(F$20:F$59,A$20:A$59,"&lt;="&amp;A38,C$20:C$59,"Pass"))</f>
        <v/>
      </c>
      <c r="H38" s="23">
        <f>IF(OR(G38="",N($C$6)&lt;=0),"",IFERROR($C$6/COUNTIFS(C$20:C$59,"Pass",A$20:A$59,"&lt;="&amp;A38),""))</f>
        <v/>
      </c>
      <c r="I38" s="25">
        <f>IF(AND(A38="",C38&lt;&gt;""),"Add a date",IF(OR(A38="",C38&lt;&gt;"Pass",N($C$6)&lt;=0),"",IF(G38&gt;=$C$6,IF(G38-F38&lt;$C$6,"PAID OFF today","Paid off"),"Paying off")))</f>
        <v/>
      </c>
    </row>
    <row r="39" ht="20" customHeight="1">
      <c r="A39" s="18" t="n"/>
      <c r="B39" s="19" t="n"/>
      <c r="C39" s="20" t="n"/>
      <c r="D39" s="21" t="n"/>
      <c r="E39" s="22" t="n"/>
      <c r="F39" s="23">
        <f>IF(AND(A39&lt;&gt;"",C39="Pass"),N(D39),"")</f>
        <v/>
      </c>
      <c r="G39" s="24">
        <f>IF(OR(F39="",A39=""),"",SUMIFS(F$20:F$59,A$20:A$59,"&lt;="&amp;A39,C$20:C$59,"Pass"))</f>
        <v/>
      </c>
      <c r="H39" s="23">
        <f>IF(OR(G39="",N($C$6)&lt;=0),"",IFERROR($C$6/COUNTIFS(C$20:C$59,"Pass",A$20:A$59,"&lt;="&amp;A39),""))</f>
        <v/>
      </c>
      <c r="I39" s="25">
        <f>IF(AND(A39="",C39&lt;&gt;""),"Add a date",IF(OR(A39="",C39&lt;&gt;"Pass",N($C$6)&lt;=0),"",IF(G39&gt;=$C$6,IF(G39-F39&lt;$C$6,"PAID OFF today","Paid off"),"Paying off")))</f>
        <v/>
      </c>
    </row>
    <row r="40" ht="20" customHeight="1">
      <c r="A40" s="18" t="n"/>
      <c r="B40" s="19" t="n"/>
      <c r="C40" s="20" t="n"/>
      <c r="D40" s="21" t="n"/>
      <c r="E40" s="22" t="n"/>
      <c r="F40" s="23">
        <f>IF(AND(A40&lt;&gt;"",C40="Pass"),N(D40),"")</f>
        <v/>
      </c>
      <c r="G40" s="24">
        <f>IF(OR(F40="",A40=""),"",SUMIFS(F$20:F$59,A$20:A$59,"&lt;="&amp;A40,C$20:C$59,"Pass"))</f>
        <v/>
      </c>
      <c r="H40" s="23">
        <f>IF(OR(G40="",N($C$6)&lt;=0),"",IFERROR($C$6/COUNTIFS(C$20:C$59,"Pass",A$20:A$59,"&lt;="&amp;A40),""))</f>
        <v/>
      </c>
      <c r="I40" s="25">
        <f>IF(AND(A40="",C40&lt;&gt;""),"Add a date",IF(OR(A40="",C40&lt;&gt;"Pass",N($C$6)&lt;=0),"",IF(G40&gt;=$C$6,IF(G40-F40&lt;$C$6,"PAID OFF today","Paid off"),"Paying off")))</f>
        <v/>
      </c>
    </row>
    <row r="41" ht="20" customHeight="1">
      <c r="A41" s="18" t="n"/>
      <c r="B41" s="19" t="n"/>
      <c r="C41" s="20" t="n"/>
      <c r="D41" s="21" t="n"/>
      <c r="E41" s="22" t="n"/>
      <c r="F41" s="23">
        <f>IF(AND(A41&lt;&gt;"",C41="Pass"),N(D41),"")</f>
        <v/>
      </c>
      <c r="G41" s="24">
        <f>IF(OR(F41="",A41=""),"",SUMIFS(F$20:F$59,A$20:A$59,"&lt;="&amp;A41,C$20:C$59,"Pass"))</f>
        <v/>
      </c>
      <c r="H41" s="23">
        <f>IF(OR(G41="",N($C$6)&lt;=0),"",IFERROR($C$6/COUNTIFS(C$20:C$59,"Pass",A$20:A$59,"&lt;="&amp;A41),""))</f>
        <v/>
      </c>
      <c r="I41" s="25">
        <f>IF(AND(A41="",C41&lt;&gt;""),"Add a date",IF(OR(A41="",C41&lt;&gt;"Pass",N($C$6)&lt;=0),"",IF(G41&gt;=$C$6,IF(G41-F41&lt;$C$6,"PAID OFF today","Paid off"),"Paying off")))</f>
        <v/>
      </c>
    </row>
    <row r="42" ht="20" customHeight="1">
      <c r="A42" s="18" t="n"/>
      <c r="B42" s="19" t="n"/>
      <c r="C42" s="20" t="n"/>
      <c r="D42" s="21" t="n"/>
      <c r="E42" s="22" t="n"/>
      <c r="F42" s="23">
        <f>IF(AND(A42&lt;&gt;"",C42="Pass"),N(D42),"")</f>
        <v/>
      </c>
      <c r="G42" s="24">
        <f>IF(OR(F42="",A42=""),"",SUMIFS(F$20:F$59,A$20:A$59,"&lt;="&amp;A42,C$20:C$59,"Pass"))</f>
        <v/>
      </c>
      <c r="H42" s="23">
        <f>IF(OR(G42="",N($C$6)&lt;=0),"",IFERROR($C$6/COUNTIFS(C$20:C$59,"Pass",A$20:A$59,"&lt;="&amp;A42),""))</f>
        <v/>
      </c>
      <c r="I42" s="25">
        <f>IF(AND(A42="",C42&lt;&gt;""),"Add a date",IF(OR(A42="",C42&lt;&gt;"Pass",N($C$6)&lt;=0),"",IF(G42&gt;=$C$6,IF(G42-F42&lt;$C$6,"PAID OFF today","Paid off"),"Paying off")))</f>
        <v/>
      </c>
    </row>
    <row r="43" ht="20" customHeight="1">
      <c r="A43" s="18" t="n"/>
      <c r="B43" s="19" t="n"/>
      <c r="C43" s="20" t="n"/>
      <c r="D43" s="21" t="n"/>
      <c r="E43" s="22" t="n"/>
      <c r="F43" s="23">
        <f>IF(AND(A43&lt;&gt;"",C43="Pass"),N(D43),"")</f>
        <v/>
      </c>
      <c r="G43" s="24">
        <f>IF(OR(F43="",A43=""),"",SUMIFS(F$20:F$59,A$20:A$59,"&lt;="&amp;A43,C$20:C$59,"Pass"))</f>
        <v/>
      </c>
      <c r="H43" s="23">
        <f>IF(OR(G43="",N($C$6)&lt;=0),"",IFERROR($C$6/COUNTIFS(C$20:C$59,"Pass",A$20:A$59,"&lt;="&amp;A43),""))</f>
        <v/>
      </c>
      <c r="I43" s="25">
        <f>IF(AND(A43="",C43&lt;&gt;""),"Add a date",IF(OR(A43="",C43&lt;&gt;"Pass",N($C$6)&lt;=0),"",IF(G43&gt;=$C$6,IF(G43-F43&lt;$C$6,"PAID OFF today","Paid off"),"Paying off")))</f>
        <v/>
      </c>
    </row>
    <row r="44" ht="20" customHeight="1">
      <c r="A44" s="18" t="n"/>
      <c r="B44" s="19" t="n"/>
      <c r="C44" s="20" t="n"/>
      <c r="D44" s="21" t="n"/>
      <c r="E44" s="22" t="n"/>
      <c r="F44" s="23">
        <f>IF(AND(A44&lt;&gt;"",C44="Pass"),N(D44),"")</f>
        <v/>
      </c>
      <c r="G44" s="24">
        <f>IF(OR(F44="",A44=""),"",SUMIFS(F$20:F$59,A$20:A$59,"&lt;="&amp;A44,C$20:C$59,"Pass"))</f>
        <v/>
      </c>
      <c r="H44" s="23">
        <f>IF(OR(G44="",N($C$6)&lt;=0),"",IFERROR($C$6/COUNTIFS(C$20:C$59,"Pass",A$20:A$59,"&lt;="&amp;A44),""))</f>
        <v/>
      </c>
      <c r="I44" s="25">
        <f>IF(AND(A44="",C44&lt;&gt;""),"Add a date",IF(OR(A44="",C44&lt;&gt;"Pass",N($C$6)&lt;=0),"",IF(G44&gt;=$C$6,IF(G44-F44&lt;$C$6,"PAID OFF today","Paid off"),"Paying off")))</f>
        <v/>
      </c>
    </row>
    <row r="45" ht="20" customHeight="1">
      <c r="A45" s="18" t="n"/>
      <c r="B45" s="19" t="n"/>
      <c r="C45" s="20" t="n"/>
      <c r="D45" s="21" t="n"/>
      <c r="E45" s="22" t="n"/>
      <c r="F45" s="23">
        <f>IF(AND(A45&lt;&gt;"",C45="Pass"),N(D45),"")</f>
        <v/>
      </c>
      <c r="G45" s="24">
        <f>IF(OR(F45="",A45=""),"",SUMIFS(F$20:F$59,A$20:A$59,"&lt;="&amp;A45,C$20:C$59,"Pass"))</f>
        <v/>
      </c>
      <c r="H45" s="23">
        <f>IF(OR(G45="",N($C$6)&lt;=0),"",IFERROR($C$6/COUNTIFS(C$20:C$59,"Pass",A$20:A$59,"&lt;="&amp;A45),""))</f>
        <v/>
      </c>
      <c r="I45" s="25">
        <f>IF(AND(A45="",C45&lt;&gt;""),"Add a date",IF(OR(A45="",C45&lt;&gt;"Pass",N($C$6)&lt;=0),"",IF(G45&gt;=$C$6,IF(G45-F45&lt;$C$6,"PAID OFF today","Paid off"),"Paying off")))</f>
        <v/>
      </c>
    </row>
    <row r="46" ht="20" customHeight="1">
      <c r="A46" s="18" t="n"/>
      <c r="B46" s="19" t="n"/>
      <c r="C46" s="20" t="n"/>
      <c r="D46" s="21" t="n"/>
      <c r="E46" s="22" t="n"/>
      <c r="F46" s="23">
        <f>IF(AND(A46&lt;&gt;"",C46="Pass"),N(D46),"")</f>
        <v/>
      </c>
      <c r="G46" s="24">
        <f>IF(OR(F46="",A46=""),"",SUMIFS(F$20:F$59,A$20:A$59,"&lt;="&amp;A46,C$20:C$59,"Pass"))</f>
        <v/>
      </c>
      <c r="H46" s="23">
        <f>IF(OR(G46="",N($C$6)&lt;=0),"",IFERROR($C$6/COUNTIFS(C$20:C$59,"Pass",A$20:A$59,"&lt;="&amp;A46),""))</f>
        <v/>
      </c>
      <c r="I46" s="25">
        <f>IF(AND(A46="",C46&lt;&gt;""),"Add a date",IF(OR(A46="",C46&lt;&gt;"Pass",N($C$6)&lt;=0),"",IF(G46&gt;=$C$6,IF(G46-F46&lt;$C$6,"PAID OFF today","Paid off"),"Paying off")))</f>
        <v/>
      </c>
    </row>
    <row r="47" ht="20" customHeight="1">
      <c r="A47" s="18" t="n"/>
      <c r="B47" s="19" t="n"/>
      <c r="C47" s="20" t="n"/>
      <c r="D47" s="21" t="n"/>
      <c r="E47" s="22" t="n"/>
      <c r="F47" s="23">
        <f>IF(AND(A47&lt;&gt;"",C47="Pass"),N(D47),"")</f>
        <v/>
      </c>
      <c r="G47" s="24">
        <f>IF(OR(F47="",A47=""),"",SUMIFS(F$20:F$59,A$20:A$59,"&lt;="&amp;A47,C$20:C$59,"Pass"))</f>
        <v/>
      </c>
      <c r="H47" s="23">
        <f>IF(OR(G47="",N($C$6)&lt;=0),"",IFERROR($C$6/COUNTIFS(C$20:C$59,"Pass",A$20:A$59,"&lt;="&amp;A47),""))</f>
        <v/>
      </c>
      <c r="I47" s="25">
        <f>IF(AND(A47="",C47&lt;&gt;""),"Add a date",IF(OR(A47="",C47&lt;&gt;"Pass",N($C$6)&lt;=0),"",IF(G47&gt;=$C$6,IF(G47-F47&lt;$C$6,"PAID OFF today","Paid off"),"Paying off")))</f>
        <v/>
      </c>
    </row>
    <row r="48" ht="20" customHeight="1">
      <c r="A48" s="18" t="n"/>
      <c r="B48" s="19" t="n"/>
      <c r="C48" s="20" t="n"/>
      <c r="D48" s="21" t="n"/>
      <c r="E48" s="22" t="n"/>
      <c r="F48" s="23">
        <f>IF(AND(A48&lt;&gt;"",C48="Pass"),N(D48),"")</f>
        <v/>
      </c>
      <c r="G48" s="24">
        <f>IF(OR(F48="",A48=""),"",SUMIFS(F$20:F$59,A$20:A$59,"&lt;="&amp;A48,C$20:C$59,"Pass"))</f>
        <v/>
      </c>
      <c r="H48" s="23">
        <f>IF(OR(G48="",N($C$6)&lt;=0),"",IFERROR($C$6/COUNTIFS(C$20:C$59,"Pass",A$20:A$59,"&lt;="&amp;A48),""))</f>
        <v/>
      </c>
      <c r="I48" s="25">
        <f>IF(AND(A48="",C48&lt;&gt;""),"Add a date",IF(OR(A48="",C48&lt;&gt;"Pass",N($C$6)&lt;=0),"",IF(G48&gt;=$C$6,IF(G48-F48&lt;$C$6,"PAID OFF today","Paid off"),"Paying off")))</f>
        <v/>
      </c>
    </row>
    <row r="49" ht="20" customHeight="1">
      <c r="A49" s="18" t="n"/>
      <c r="B49" s="19" t="n"/>
      <c r="C49" s="20" t="n"/>
      <c r="D49" s="21" t="n"/>
      <c r="E49" s="22" t="n"/>
      <c r="F49" s="23">
        <f>IF(AND(A49&lt;&gt;"",C49="Pass"),N(D49),"")</f>
        <v/>
      </c>
      <c r="G49" s="24">
        <f>IF(OR(F49="",A49=""),"",SUMIFS(F$20:F$59,A$20:A$59,"&lt;="&amp;A49,C$20:C$59,"Pass"))</f>
        <v/>
      </c>
      <c r="H49" s="23">
        <f>IF(OR(G49="",N($C$6)&lt;=0),"",IFERROR($C$6/COUNTIFS(C$20:C$59,"Pass",A$20:A$59,"&lt;="&amp;A49),""))</f>
        <v/>
      </c>
      <c r="I49" s="25">
        <f>IF(AND(A49="",C49&lt;&gt;""),"Add a date",IF(OR(A49="",C49&lt;&gt;"Pass",N($C$6)&lt;=0),"",IF(G49&gt;=$C$6,IF(G49-F49&lt;$C$6,"PAID OFF today","Paid off"),"Paying off")))</f>
        <v/>
      </c>
    </row>
    <row r="50" ht="20" customHeight="1">
      <c r="A50" s="18" t="n"/>
      <c r="B50" s="19" t="n"/>
      <c r="C50" s="20" t="n"/>
      <c r="D50" s="21" t="n"/>
      <c r="E50" s="22" t="n"/>
      <c r="F50" s="23">
        <f>IF(AND(A50&lt;&gt;"",C50="Pass"),N(D50),"")</f>
        <v/>
      </c>
      <c r="G50" s="24">
        <f>IF(OR(F50="",A50=""),"",SUMIFS(F$20:F$59,A$20:A$59,"&lt;="&amp;A50,C$20:C$59,"Pass"))</f>
        <v/>
      </c>
      <c r="H50" s="23">
        <f>IF(OR(G50="",N($C$6)&lt;=0),"",IFERROR($C$6/COUNTIFS(C$20:C$59,"Pass",A$20:A$59,"&lt;="&amp;A50),""))</f>
        <v/>
      </c>
      <c r="I50" s="25">
        <f>IF(AND(A50="",C50&lt;&gt;""),"Add a date",IF(OR(A50="",C50&lt;&gt;"Pass",N($C$6)&lt;=0),"",IF(G50&gt;=$C$6,IF(G50-F50&lt;$C$6,"PAID OFF today","Paid off"),"Paying off")))</f>
        <v/>
      </c>
    </row>
    <row r="51" ht="20" customHeight="1">
      <c r="A51" s="18" t="n"/>
      <c r="B51" s="19" t="n"/>
      <c r="C51" s="20" t="n"/>
      <c r="D51" s="21" t="n"/>
      <c r="E51" s="22" t="n"/>
      <c r="F51" s="23">
        <f>IF(AND(A51&lt;&gt;"",C51="Pass"),N(D51),"")</f>
        <v/>
      </c>
      <c r="G51" s="24">
        <f>IF(OR(F51="",A51=""),"",SUMIFS(F$20:F$59,A$20:A$59,"&lt;="&amp;A51,C$20:C$59,"Pass"))</f>
        <v/>
      </c>
      <c r="H51" s="23">
        <f>IF(OR(G51="",N($C$6)&lt;=0),"",IFERROR($C$6/COUNTIFS(C$20:C$59,"Pass",A$20:A$59,"&lt;="&amp;A51),""))</f>
        <v/>
      </c>
      <c r="I51" s="25">
        <f>IF(AND(A51="",C51&lt;&gt;""),"Add a date",IF(OR(A51="",C51&lt;&gt;"Pass",N($C$6)&lt;=0),"",IF(G51&gt;=$C$6,IF(G51-F51&lt;$C$6,"PAID OFF today","Paid off"),"Paying off")))</f>
        <v/>
      </c>
    </row>
    <row r="52" ht="20" customHeight="1">
      <c r="A52" s="18" t="n"/>
      <c r="B52" s="19" t="n"/>
      <c r="C52" s="20" t="n"/>
      <c r="D52" s="21" t="n"/>
      <c r="E52" s="22" t="n"/>
      <c r="F52" s="23">
        <f>IF(AND(A52&lt;&gt;"",C52="Pass"),N(D52),"")</f>
        <v/>
      </c>
      <c r="G52" s="24">
        <f>IF(OR(F52="",A52=""),"",SUMIFS(F$20:F$59,A$20:A$59,"&lt;="&amp;A52,C$20:C$59,"Pass"))</f>
        <v/>
      </c>
      <c r="H52" s="23">
        <f>IF(OR(G52="",N($C$6)&lt;=0),"",IFERROR($C$6/COUNTIFS(C$20:C$59,"Pass",A$20:A$59,"&lt;="&amp;A52),""))</f>
        <v/>
      </c>
      <c r="I52" s="25">
        <f>IF(AND(A52="",C52&lt;&gt;""),"Add a date",IF(OR(A52="",C52&lt;&gt;"Pass",N($C$6)&lt;=0),"",IF(G52&gt;=$C$6,IF(G52-F52&lt;$C$6,"PAID OFF today","Paid off"),"Paying off")))</f>
        <v/>
      </c>
    </row>
    <row r="53" ht="20" customHeight="1">
      <c r="A53" s="18" t="n"/>
      <c r="B53" s="19" t="n"/>
      <c r="C53" s="20" t="n"/>
      <c r="D53" s="21" t="n"/>
      <c r="E53" s="22" t="n"/>
      <c r="F53" s="23">
        <f>IF(AND(A53&lt;&gt;"",C53="Pass"),N(D53),"")</f>
        <v/>
      </c>
      <c r="G53" s="24">
        <f>IF(OR(F53="",A53=""),"",SUMIFS(F$20:F$59,A$20:A$59,"&lt;="&amp;A53,C$20:C$59,"Pass"))</f>
        <v/>
      </c>
      <c r="H53" s="23">
        <f>IF(OR(G53="",N($C$6)&lt;=0),"",IFERROR($C$6/COUNTIFS(C$20:C$59,"Pass",A$20:A$59,"&lt;="&amp;A53),""))</f>
        <v/>
      </c>
      <c r="I53" s="25">
        <f>IF(AND(A53="",C53&lt;&gt;""),"Add a date",IF(OR(A53="",C53&lt;&gt;"Pass",N($C$6)&lt;=0),"",IF(G53&gt;=$C$6,IF(G53-F53&lt;$C$6,"PAID OFF today","Paid off"),"Paying off")))</f>
        <v/>
      </c>
    </row>
    <row r="54" ht="20" customHeight="1">
      <c r="A54" s="18" t="n"/>
      <c r="B54" s="19" t="n"/>
      <c r="C54" s="20" t="n"/>
      <c r="D54" s="21" t="n"/>
      <c r="E54" s="22" t="n"/>
      <c r="F54" s="23">
        <f>IF(AND(A54&lt;&gt;"",C54="Pass"),N(D54),"")</f>
        <v/>
      </c>
      <c r="G54" s="24">
        <f>IF(OR(F54="",A54=""),"",SUMIFS(F$20:F$59,A$20:A$59,"&lt;="&amp;A54,C$20:C$59,"Pass"))</f>
        <v/>
      </c>
      <c r="H54" s="23">
        <f>IF(OR(G54="",N($C$6)&lt;=0),"",IFERROR($C$6/COUNTIFS(C$20:C$59,"Pass",A$20:A$59,"&lt;="&amp;A54),""))</f>
        <v/>
      </c>
      <c r="I54" s="25">
        <f>IF(AND(A54="",C54&lt;&gt;""),"Add a date",IF(OR(A54="",C54&lt;&gt;"Pass",N($C$6)&lt;=0),"",IF(G54&gt;=$C$6,IF(G54-F54&lt;$C$6,"PAID OFF today","Paid off"),"Paying off")))</f>
        <v/>
      </c>
    </row>
    <row r="55" ht="20" customHeight="1">
      <c r="A55" s="18" t="n"/>
      <c r="B55" s="19" t="n"/>
      <c r="C55" s="20" t="n"/>
      <c r="D55" s="21" t="n"/>
      <c r="E55" s="22" t="n"/>
      <c r="F55" s="23">
        <f>IF(AND(A55&lt;&gt;"",C55="Pass"),N(D55),"")</f>
        <v/>
      </c>
      <c r="G55" s="24">
        <f>IF(OR(F55="",A55=""),"",SUMIFS(F$20:F$59,A$20:A$59,"&lt;="&amp;A55,C$20:C$59,"Pass"))</f>
        <v/>
      </c>
      <c r="H55" s="23">
        <f>IF(OR(G55="",N($C$6)&lt;=0),"",IFERROR($C$6/COUNTIFS(C$20:C$59,"Pass",A$20:A$59,"&lt;="&amp;A55),""))</f>
        <v/>
      </c>
      <c r="I55" s="25">
        <f>IF(AND(A55="",C55&lt;&gt;""),"Add a date",IF(OR(A55="",C55&lt;&gt;"Pass",N($C$6)&lt;=0),"",IF(G55&gt;=$C$6,IF(G55-F55&lt;$C$6,"PAID OFF today","Paid off"),"Paying off")))</f>
        <v/>
      </c>
    </row>
    <row r="56" ht="20" customHeight="1">
      <c r="A56" s="18" t="n"/>
      <c r="B56" s="19" t="n"/>
      <c r="C56" s="20" t="n"/>
      <c r="D56" s="21" t="n"/>
      <c r="E56" s="22" t="n"/>
      <c r="F56" s="23">
        <f>IF(AND(A56&lt;&gt;"",C56="Pass"),N(D56),"")</f>
        <v/>
      </c>
      <c r="G56" s="24">
        <f>IF(OR(F56="",A56=""),"",SUMIFS(F$20:F$59,A$20:A$59,"&lt;="&amp;A56,C$20:C$59,"Pass"))</f>
        <v/>
      </c>
      <c r="H56" s="23">
        <f>IF(OR(G56="",N($C$6)&lt;=0),"",IFERROR($C$6/COUNTIFS(C$20:C$59,"Pass",A$20:A$59,"&lt;="&amp;A56),""))</f>
        <v/>
      </c>
      <c r="I56" s="25">
        <f>IF(AND(A56="",C56&lt;&gt;""),"Add a date",IF(OR(A56="",C56&lt;&gt;"Pass",N($C$6)&lt;=0),"",IF(G56&gt;=$C$6,IF(G56-F56&lt;$C$6,"PAID OFF today","Paid off"),"Paying off")))</f>
        <v/>
      </c>
    </row>
    <row r="57" ht="20" customHeight="1">
      <c r="A57" s="18" t="n"/>
      <c r="B57" s="19" t="n"/>
      <c r="C57" s="20" t="n"/>
      <c r="D57" s="21" t="n"/>
      <c r="E57" s="22" t="n"/>
      <c r="F57" s="23">
        <f>IF(AND(A57&lt;&gt;"",C57="Pass"),N(D57),"")</f>
        <v/>
      </c>
      <c r="G57" s="24">
        <f>IF(OR(F57="",A57=""),"",SUMIFS(F$20:F$59,A$20:A$59,"&lt;="&amp;A57,C$20:C$59,"Pass"))</f>
        <v/>
      </c>
      <c r="H57" s="23">
        <f>IF(OR(G57="",N($C$6)&lt;=0),"",IFERROR($C$6/COUNTIFS(C$20:C$59,"Pass",A$20:A$59,"&lt;="&amp;A57),""))</f>
        <v/>
      </c>
      <c r="I57" s="25">
        <f>IF(AND(A57="",C57&lt;&gt;""),"Add a date",IF(OR(A57="",C57&lt;&gt;"Pass",N($C$6)&lt;=0),"",IF(G57&gt;=$C$6,IF(G57-F57&lt;$C$6,"PAID OFF today","Paid off"),"Paying off")))</f>
        <v/>
      </c>
    </row>
    <row r="58" ht="20" customHeight="1">
      <c r="A58" s="18" t="n"/>
      <c r="B58" s="19" t="n"/>
      <c r="C58" s="20" t="n"/>
      <c r="D58" s="21" t="n"/>
      <c r="E58" s="22" t="n"/>
      <c r="F58" s="23">
        <f>IF(AND(A58&lt;&gt;"",C58="Pass"),N(D58),"")</f>
        <v/>
      </c>
      <c r="G58" s="24">
        <f>IF(OR(F58="",A58=""),"",SUMIFS(F$20:F$59,A$20:A$59,"&lt;="&amp;A58,C$20:C$59,"Pass"))</f>
        <v/>
      </c>
      <c r="H58" s="23">
        <f>IF(OR(G58="",N($C$6)&lt;=0),"",IFERROR($C$6/COUNTIFS(C$20:C$59,"Pass",A$20:A$59,"&lt;="&amp;A58),""))</f>
        <v/>
      </c>
      <c r="I58" s="25">
        <f>IF(AND(A58="",C58&lt;&gt;""),"Add a date",IF(OR(A58="",C58&lt;&gt;"Pass",N($C$6)&lt;=0),"",IF(G58&gt;=$C$6,IF(G58-F58&lt;$C$6,"PAID OFF today","Paid off"),"Paying off")))</f>
        <v/>
      </c>
    </row>
    <row r="59" ht="20" customHeight="1">
      <c r="A59" s="18" t="n"/>
      <c r="B59" s="19" t="n"/>
      <c r="C59" s="20" t="n"/>
      <c r="D59" s="21" t="n"/>
      <c r="E59" s="22" t="n"/>
      <c r="F59" s="23">
        <f>IF(AND(A59&lt;&gt;"",C59="Pass"),N(D59),"")</f>
        <v/>
      </c>
      <c r="G59" s="24">
        <f>IF(OR(F59="",A59=""),"",SUMIFS(F$20:F$59,A$20:A$59,"&lt;="&amp;A59,C$20:C$59,"Pass"))</f>
        <v/>
      </c>
      <c r="H59" s="23">
        <f>IF(OR(G59="",N($C$6)&lt;=0),"",IFERROR($C$6/COUNTIFS(C$20:C$59,"Pass",A$20:A$59,"&lt;="&amp;A59),""))</f>
        <v/>
      </c>
      <c r="I59" s="25">
        <f>IF(AND(A59="",C59&lt;&gt;""),"Add a date",IF(OR(A59="",C59&lt;&gt;"Pass",N($C$6)&lt;=0),"",IF(G59&gt;=$C$6,IF(G59-F59&lt;$C$6,"PAID OFF today","Paid off"),"Paying off")))</f>
        <v/>
      </c>
    </row>
    <row r="60" ht="40" customHeight="1">
      <c r="A60" s="26" t="inlineStr">
        <is>
          <t>The example rider, resorts, pass and prices are fictional example figures, not published rates. Window rates, pass prices and coverage change every season - check them yourself. A personal tracker, not financial advice, and not affiliated with or endorsed by any resort or pass company.</t>
        </is>
      </c>
    </row>
    <row r="62" ht="44" customHeight="1">
      <c r="A62" s="27" t="inlineStr">
        <is>
          <t>The full Ski &amp; Snowboard Season-Pass Value &amp; Days Log adds every rider in the family, the full cost of each day (fuel, lodging, rentals, lessons), a side-by-side price-out of next winter's passes at the days you actually rode, a resort coverage grid, gear tracking and season-over-season totals.</t>
        </is>
      </c>
      <c r="B62" s="28" t="n"/>
      <c r="C62" s="28" t="n"/>
      <c r="D62" s="28" t="n"/>
      <c r="E62" s="28" t="n"/>
      <c r="F62" s="28" t="n"/>
      <c r="G62" s="28" t="n"/>
      <c r="H62" s="28" t="n"/>
      <c r="I62" s="28" t="n"/>
    </row>
    <row r="63" ht="24" customHeight="1">
      <c r="A63" s="29" t="inlineStr">
        <is>
          <t>Get the full Ski &amp; Snowboard Season-Pass Value &amp; Days Log  &gt;</t>
        </is>
      </c>
      <c r="B63" s="28" t="n"/>
      <c r="C63" s="28" t="n"/>
      <c r="D63" s="28" t="n"/>
      <c r="E63" s="28" t="n"/>
      <c r="F63" s="28" t="n"/>
      <c r="G63" s="28" t="n"/>
      <c r="H63" s="28" t="n"/>
      <c r="I63" s="28" t="n"/>
    </row>
    <row r="65">
      <c r="A65" s="30" t="inlineStr">
        <is>
          <t>Free starter from Ardent Workshop - ardentworkshop.com</t>
        </is>
      </c>
    </row>
  </sheetData>
  <mergeCells count="32">
    <mergeCell ref="A65:I65"/>
    <mergeCell ref="C6:D6"/>
    <mergeCell ref="A15:B15"/>
    <mergeCell ref="C15:D15"/>
    <mergeCell ref="A11:B11"/>
    <mergeCell ref="C5:D5"/>
    <mergeCell ref="C14:D14"/>
    <mergeCell ref="A18:I18"/>
    <mergeCell ref="A3:I3"/>
    <mergeCell ref="A6:B6"/>
    <mergeCell ref="C4:D4"/>
    <mergeCell ref="A16:B16"/>
    <mergeCell ref="A2:I2"/>
    <mergeCell ref="C10:D10"/>
    <mergeCell ref="C16:D16"/>
    <mergeCell ref="A8:I8"/>
    <mergeCell ref="C9:D9"/>
    <mergeCell ref="A62:I62"/>
    <mergeCell ref="A12:B12"/>
    <mergeCell ref="C12:D12"/>
    <mergeCell ref="A63:I63"/>
    <mergeCell ref="C11:D11"/>
    <mergeCell ref="A5:B5"/>
    <mergeCell ref="A14:B14"/>
    <mergeCell ref="A4:B4"/>
    <mergeCell ref="E16:I16"/>
    <mergeCell ref="A60:I60"/>
    <mergeCell ref="A10:B10"/>
    <mergeCell ref="A1:I1"/>
    <mergeCell ref="A13:B13"/>
    <mergeCell ref="C13:D13"/>
    <mergeCell ref="A9:B9"/>
  </mergeCells>
  <conditionalFormatting sqref="C9:D9">
    <cfRule type="cellIs" priority="1" operator="equal" dxfId="0">
      <formula>"Paid off"</formula>
    </cfRule>
    <cfRule type="cellIs" priority="2" operator="equal" dxfId="1">
      <formula>"Paying off"</formula>
    </cfRule>
    <cfRule type="cellIs" priority="3" operator="equal" dxfId="2">
      <formula>"Not started"</formula>
    </cfRule>
    <cfRule type="cellIs" priority="4" operator="equal" dxfId="3">
      <formula>"Enter your pass price"</formula>
    </cfRule>
  </conditionalFormatting>
  <conditionalFormatting sqref="I20:I59">
    <cfRule type="cellIs" priority="5" operator="equal" dxfId="4">
      <formula>"PAID OFF today"</formula>
    </cfRule>
    <cfRule type="cellIs" priority="6" operator="equal" dxfId="0">
      <formula>"Paid off"</formula>
    </cfRule>
    <cfRule type="cellIs" priority="7" operator="equal" dxfId="1">
      <formula>"Paying off"</formula>
    </cfRule>
    <cfRule type="cellIs" priority="8" operator="equal" dxfId="3">
      <formula>"Add a date"</formula>
    </cfRule>
  </conditionalFormatting>
  <dataValidations count="2">
    <dataValidation sqref="C20:C59" showDropDown="0" showInputMessage="0" showErrorMessage="1" allowBlank="1" errorTitle="Pass or Ticket" error="Choose Pass or Ticket from the list." type="list">
      <formula1>"Pass,Ticket"</formula1>
    </dataValidation>
    <dataValidation sqref="C6 D20:D59" showDropDown="0" showInputMessage="0" showErrorMessage="1" allowBlank="1" errorTitle="A number" error="A dollar amount, zero or more." type="decimal" operator="greaterThanOrEqual">
      <formula1>0</formula1>
    </dataValidation>
  </dataValidations>
  <hyperlinks>
    <hyperlink xmlns:r="http://schemas.openxmlformats.org/officeDocument/2006/relationships" ref="A6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Ardent Workshop</Application>
</Properties>
</file>

<file path=docProps/core.xml><?xml version="1.0" encoding="utf-8"?>
<cp:coreProperties xmlns:cp="http://schemas.openxmlformats.org/package/2006/metadata/core-properties">
  <dc:creator xmlns:dc="http://purl.org/dc/elements/1.1/">Ardent Workshop</dc:creator>
  <dc:title xmlns:dc="http://purl.org/dc/elements/1.1/">Ski Pass Break-Even Checker - Ardent Workshop (free)</dc:title>
  <dc:subject xmlns:dc="http://purl.org/dc/elements/1.1/">A free single-tab checker: did your ski or snowboard season pass pay for itself, and on what date</dc:subject>
  <dc:language xmlns:dc="http://purl.org/dc/elements/1.1/">en-US</dc:language>
  <dcterms:created xmlns:dcterms="http://purl.org/dc/terms/" xmlns:xsi="http://www.w3.org/2001/XMLSchema-instance" xsi:type="dcterms:W3CDTF">2026-10-02T00:00:00Z</dcterms:created>
  <dcterms:modified xmlns:dcterms="http://purl.org/dc/terms/" xmlns:xsi="http://www.w3.org/2001/XMLSchema-instance" xsi:type="dcterms:W3CDTF">2026-10-02T00:00:00Z</dcterms:modified>
  <cp:keywords>ski pass break even, season pass worth it, snowboard pass, ski day log, free template</cp:keywords>
</cp:coreProperties>
</file>