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tainer Rate Calculator" sheetId="1" state="visible" r:id="rId1"/>
  </sheets>
  <definedNames>
    <definedName name="_xlnm.Print_Area" localSheetId="0">'Retainer Rate Calculator'!$A$1:$F$68</definedName>
  </definedNames>
  <calcPr calcId="124519" fullCalcOnLoad="1"/>
</workbook>
</file>

<file path=xl/styles.xml><?xml version="1.0" encoding="utf-8"?>
<styleSheet xmlns="http://schemas.openxmlformats.org/spreadsheetml/2006/main">
  <numFmts count="5">
    <numFmt numFmtId="164" formatCode="mmm yyyy"/>
    <numFmt numFmtId="165" formatCode="$#,##0"/>
    <numFmt numFmtId="166" formatCode="0.0#"/>
    <numFmt numFmtId="167" formatCode="$#,##0.00"/>
    <numFmt numFmtId="168" formatCode="mmm d, yyyy"/>
  </numFmts>
  <fonts count="19">
    <font>
      <name val="Calibri"/>
      <family val="2"/>
      <color theme="1"/>
      <sz val="11"/>
      <scheme val="minor"/>
    </font>
    <font>
      <name val="Calibri"/>
      <b val="1"/>
      <color rgb="001A2744"/>
      <sz val="16"/>
    </font>
    <font>
      <name val="Calibri"/>
      <b val="1"/>
      <color rgb="002A7F8E"/>
      <sz val="11"/>
    </font>
    <font>
      <name val="Calibri"/>
      <b val="1"/>
      <color rgb="009A3E1E"/>
      <sz val="9.5"/>
    </font>
    <font>
      <name val="Calibri"/>
      <color rgb="001A2744"/>
      <sz val="11"/>
    </font>
    <font>
      <name val="Calibri"/>
      <b val="1"/>
      <color rgb="001F6A78"/>
      <sz val="12"/>
    </font>
    <font>
      <name val="Calibri"/>
      <b val="1"/>
      <color rgb="001A2744"/>
      <sz val="10"/>
    </font>
    <font>
      <name val="Calibri"/>
      <b val="1"/>
      <color rgb="001A2744"/>
      <sz val="11"/>
    </font>
    <font>
      <name val="Calibri"/>
      <i val="1"/>
      <color rgb="002A2F3A"/>
      <sz val="8.5"/>
    </font>
    <font>
      <name val="Calibri"/>
      <b val="1"/>
      <color rgb="001F6A78"/>
      <sz val="11"/>
    </font>
    <font>
      <name val="Calibri"/>
      <b val="1"/>
      <color rgb="001F6A78"/>
      <sz val="14"/>
    </font>
    <font>
      <name val="Calibri"/>
      <b val="1"/>
      <color rgb="001F6A78"/>
      <sz val="10.5"/>
    </font>
    <font>
      <name val="Calibri"/>
      <b val="1"/>
      <color rgb="00FFFFFF"/>
      <sz val="9.5"/>
    </font>
    <font>
      <name val="Calibri"/>
      <color rgb="002A2F3A"/>
      <sz val="9.5"/>
    </font>
    <font>
      <name val="Calibri"/>
      <color rgb="001F6A78"/>
      <sz val="9.5"/>
    </font>
    <font>
      <name val="Calibri"/>
      <b val="1"/>
      <color rgb="00FFFFFF"/>
      <sz val="10.5"/>
    </font>
    <font>
      <name val="Calibri"/>
      <b val="1"/>
      <color rgb="001F6A78"/>
      <sz val="10.5"/>
      <u val="single"/>
    </font>
    <font>
      <name val="Calibri"/>
      <b val="1"/>
      <color rgb="001F6A78"/>
      <sz val="9.5"/>
      <u val="single"/>
    </font>
    <font>
      <name val="Calibri"/>
      <i val="1"/>
      <color rgb="005C6470"/>
      <sz val="8.5"/>
    </font>
  </fonts>
  <fills count="9">
    <fill>
      <patternFill/>
    </fill>
    <fill>
      <patternFill patternType="gray125"/>
    </fill>
    <fill>
      <patternFill patternType="solid">
        <fgColor rgb="00F9DEAC"/>
      </patternFill>
    </fill>
    <fill>
      <patternFill patternType="solid">
        <fgColor rgb="00F4F2EE"/>
      </patternFill>
    </fill>
    <fill>
      <patternFill patternType="solid">
        <fgColor rgb="00FEF6E9"/>
      </patternFill>
    </fill>
    <fill>
      <patternFill patternType="solid">
        <fgColor rgb="00CFE6E8"/>
      </patternFill>
    </fill>
    <fill>
      <patternFill patternType="solid">
        <fgColor rgb="00EAF3F4"/>
      </patternFill>
    </fill>
    <fill>
      <patternFill patternType="solid">
        <fgColor rgb="001A2744"/>
      </patternFill>
    </fill>
    <fill>
      <patternFill patternType="solid">
        <fgColor rgb="002A7F8E"/>
      </patternFill>
    </fill>
  </fills>
  <borders count="2">
    <border>
      <left/>
      <right/>
      <top/>
      <bottom/>
      <diagonal/>
    </border>
    <border>
      <bottom style="thin">
        <color rgb="00877E6E"/>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2" borderId="0" applyAlignment="1" pivotButton="0" quotePrefix="0" xfId="0">
      <alignment vertical="center" wrapText="1"/>
    </xf>
    <xf numFmtId="0" fontId="4" fillId="2" borderId="0" pivotButton="0" quotePrefix="0" xfId="0"/>
    <xf numFmtId="0" fontId="5" fillId="0" borderId="0" pivotButton="0" quotePrefix="0" xfId="0"/>
    <xf numFmtId="0" fontId="6" fillId="3" borderId="0" applyAlignment="1" pivotButton="0" quotePrefix="0" xfId="0">
      <alignment vertical="center" wrapText="1"/>
    </xf>
    <xf numFmtId="0" fontId="4" fillId="3" borderId="0" pivotButton="0" quotePrefix="0" xfId="0"/>
    <xf numFmtId="0" fontId="7" fillId="4" borderId="0" applyAlignment="1" pivotButton="0" quotePrefix="0" xfId="0">
      <alignment horizontal="left" vertical="center"/>
    </xf>
    <xf numFmtId="0" fontId="4" fillId="4" borderId="0" pivotButton="0" quotePrefix="0" xfId="0"/>
    <xf numFmtId="0" fontId="8" fillId="0" borderId="0" applyAlignment="1" pivotButton="0" quotePrefix="0" xfId="0">
      <alignment vertical="center" wrapText="1"/>
    </xf>
    <xf numFmtId="0" fontId="4" fillId="0" borderId="0" pivotButton="0" quotePrefix="0" xfId="0"/>
    <xf numFmtId="164" fontId="7" fillId="4" borderId="0" applyAlignment="1" pivotButton="0" quotePrefix="0" xfId="0">
      <alignment horizontal="left" vertical="center"/>
    </xf>
    <xf numFmtId="165" fontId="7" fillId="4" borderId="0" applyAlignment="1" pivotButton="0" quotePrefix="0" xfId="0">
      <alignment horizontal="left" vertical="center"/>
    </xf>
    <xf numFmtId="166" fontId="7" fillId="4" borderId="0" applyAlignment="1" pivotButton="0" quotePrefix="0" xfId="0">
      <alignment horizontal="left" vertical="center"/>
    </xf>
    <xf numFmtId="9" fontId="7" fillId="4" borderId="0" applyAlignment="1" pivotButton="0" quotePrefix="0" xfId="0">
      <alignment horizontal="left" vertical="center"/>
    </xf>
    <xf numFmtId="0" fontId="6" fillId="3" borderId="0" applyAlignment="1" pivotButton="0" quotePrefix="0" xfId="0">
      <alignment vertical="center"/>
    </xf>
    <xf numFmtId="2" fontId="9" fillId="5" borderId="0" applyAlignment="1" pivotButton="0" quotePrefix="0" xfId="0">
      <alignment horizontal="left" vertical="center"/>
    </xf>
    <xf numFmtId="0" fontId="4" fillId="5" borderId="0" pivotButton="0" quotePrefix="0" xfId="0"/>
    <xf numFmtId="167" fontId="5" fillId="5" borderId="0" applyAlignment="1" pivotButton="0" quotePrefix="0" xfId="0">
      <alignment horizontal="left" vertical="center"/>
    </xf>
    <xf numFmtId="9" fontId="5" fillId="5" borderId="0" applyAlignment="1" pivotButton="0" quotePrefix="0" xfId="0">
      <alignment horizontal="left" vertical="center"/>
    </xf>
    <xf numFmtId="167" fontId="9" fillId="5" borderId="0" applyAlignment="1" pivotButton="0" quotePrefix="0" xfId="0">
      <alignment horizontal="left" vertical="center"/>
    </xf>
    <xf numFmtId="0" fontId="10" fillId="5" borderId="0" applyAlignment="1" pivotButton="0" quotePrefix="0" xfId="0">
      <alignment horizontal="left" vertical="center"/>
    </xf>
    <xf numFmtId="0" fontId="11" fillId="6" borderId="0" applyAlignment="1" pivotButton="0" quotePrefix="0" xfId="0">
      <alignment vertical="center" wrapText="1"/>
    </xf>
    <xf numFmtId="0" fontId="4" fillId="6" borderId="0" pivotButton="0" quotePrefix="0" xfId="0"/>
    <xf numFmtId="0" fontId="12" fillId="7" borderId="0" applyAlignment="1" pivotButton="0" quotePrefix="0" xfId="0">
      <alignment horizontal="left" vertical="center"/>
    </xf>
    <xf numFmtId="0" fontId="12" fillId="7" borderId="0" applyAlignment="1" pivotButton="0" quotePrefix="0" xfId="0">
      <alignment horizontal="right" vertical="center"/>
    </xf>
    <xf numFmtId="0" fontId="12" fillId="8" borderId="0" applyAlignment="1" pivotButton="0" quotePrefix="0" xfId="0">
      <alignment horizontal="left" vertical="center"/>
    </xf>
    <xf numFmtId="168" fontId="13" fillId="4" borderId="1" applyAlignment="1" pivotButton="0" quotePrefix="0" xfId="0">
      <alignment horizontal="left" vertical="top"/>
    </xf>
    <xf numFmtId="0" fontId="13" fillId="4" borderId="1" applyAlignment="1" pivotButton="0" quotePrefix="0" xfId="0">
      <alignment vertical="top" wrapText="1"/>
    </xf>
    <xf numFmtId="2" fontId="13" fillId="4" borderId="1" applyAlignment="1" pivotButton="0" quotePrefix="0" xfId="0">
      <alignment horizontal="right" vertical="top"/>
    </xf>
    <xf numFmtId="0" fontId="13" fillId="4" borderId="1" applyAlignment="1" pivotButton="0" quotePrefix="0" xfId="0">
      <alignment vertical="top"/>
    </xf>
    <xf numFmtId="0" fontId="14" fillId="5" borderId="1" applyAlignment="1" pivotButton="0" quotePrefix="0" xfId="0">
      <alignment vertical="top"/>
    </xf>
    <xf numFmtId="0" fontId="15" fillId="8" borderId="0" applyAlignment="1" pivotButton="0" quotePrefix="0" xfId="0">
      <alignment vertical="center" wrapText="1"/>
    </xf>
    <xf numFmtId="0" fontId="4" fillId="8" borderId="0" pivotButton="0" quotePrefix="0" xfId="0"/>
    <xf numFmtId="0" fontId="13" fillId="0" borderId="0" applyAlignment="1" pivotButton="0" quotePrefix="0" xfId="0">
      <alignment vertical="top" wrapText="1"/>
    </xf>
    <xf numFmtId="0" fontId="16" fillId="6" borderId="0" applyAlignment="1" pivotButton="0" quotePrefix="0" xfId="0">
      <alignment vertical="center"/>
    </xf>
    <xf numFmtId="0" fontId="17" fillId="0" borderId="0" applyAlignment="1" pivotButton="0" quotePrefix="0" xfId="0">
      <alignment vertical="center"/>
    </xf>
    <xf numFmtId="0" fontId="18" fillId="0" borderId="0" applyAlignment="1" pivotButton="0" quotePrefix="0" xfId="0">
      <alignment vertical="top" wrapText="1"/>
    </xf>
  </cellXfs>
  <cellStyles count="1">
    <cellStyle name="Normal" xfId="0" builtinId="0" hidden="0"/>
  </cellStyles>
  <dxfs count="3">
    <dxf>
      <font>
        <b val="1"/>
        <color rgb="001A2744"/>
      </font>
      <fill>
        <patternFill patternType="solid">
          <fgColor rgb="00DAEEDA"/>
          <bgColor rgb="00DAEEDA"/>
        </patternFill>
      </fill>
    </dxf>
    <dxf>
      <font>
        <b val="1"/>
        <color rgb="001A2744"/>
      </font>
      <fill>
        <patternFill patternType="solid">
          <fgColor rgb="00F9DEAC"/>
          <bgColor rgb="00F9DEAC"/>
        </patternFill>
      </fill>
    </dxf>
    <dxf>
      <font>
        <b val="1"/>
        <color rgb="001A2744"/>
      </font>
      <fill>
        <patternFill patternType="solid">
          <fgColor rgb="00F6C7B6"/>
          <bgColor rgb="00F6C7B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rdentworkshop.com/products/bookkeeping-virtual-assistant-service-client-and-retainer-workbook/?utm_source=free_tool&amp;utm_medium=lite&amp;utm_campaign=bookkeeping-virtual-assistant-service-client-and-retainer-workbook&amp;utm_content=lite_xlsx" TargetMode="External" Id="rId1"/><Relationship Type="http://schemas.openxmlformats.org/officeDocument/2006/relationships/hyperlink" Target="https://www.ardentworkshop.com/resources/retainer-rate-calculator/?utm_source=free_tool&amp;utm_medium=lite&amp;utm_campaign=bookkeeping-virtual-assistant-service-client-and-retainer-workbook&amp;utm_content=lite_xlsx_page" TargetMode="External" Id="rId2"/><Relationship Type="http://schemas.openxmlformats.org/officeDocument/2006/relationships/hyperlink" Target="https://www.ardentworkshop.com/?utm_source=free_tool&amp;utm_medium=lite&amp;utm_campaign=bookkeeping-virtual-assistant-service-client-and-retainer-workbook&amp;utm_content=lite_xlsx_home" TargetMode="External" Id="rId3"/></Relationships>
</file>

<file path=xl/worksheets/sheet1.xml><?xml version="1.0" encoding="utf-8"?>
<worksheet xmlns="http://schemas.openxmlformats.org/spreadsheetml/2006/main">
  <sheetPr>
    <outlinePr summaryBelow="1" summaryRight="1"/>
    <pageSetUpPr fitToPage="1"/>
  </sheetPr>
  <dimension ref="A1:F68"/>
  <sheetViews>
    <sheetView showGridLines="0" workbookViewId="0">
      <selection activeCell="A1" sqref="A1"/>
    </sheetView>
  </sheetViews>
  <sheetFormatPr baseColWidth="8" defaultRowHeight="15"/>
  <cols>
    <col width="14" customWidth="1" min="1" max="1"/>
    <col width="34" customWidth="1" min="2" max="2"/>
    <col width="13" customWidth="1" min="3" max="3"/>
    <col width="18" customWidth="1" min="4" max="4"/>
    <col width="16" customWidth="1" min="5" max="5"/>
    <col width="18" customWidth="1" min="6" max="6"/>
  </cols>
  <sheetData>
    <row r="1" ht="24" customHeight="1">
      <c r="A1" s="1" t="inlineStr">
        <is>
          <t>RETAINER RATE CALCULATOR</t>
        </is>
      </c>
    </row>
    <row r="2" ht="32" customHeight="1">
      <c r="A2" s="2" t="inlineStr">
        <is>
          <t>A free tool from Ardent Workshop  ·  What does this client really pay you per hour once every hour counts?</t>
        </is>
      </c>
    </row>
    <row r="3" ht="48" customHeight="1">
      <c r="A3" s="3" t="inlineStr">
        <is>
          <t>Type over the cream cells: the inputs, then the hours log below. The blue-green cells calculate, so leave them alone. The example is a fictitious bakery client — to start fresh, overwrite the inputs and clear columns A–E of rows 29–57.</t>
        </is>
      </c>
      <c r="B3" s="4" t="n"/>
      <c r="C3" s="4" t="n"/>
      <c r="D3" s="4" t="n"/>
      <c r="E3" s="4" t="n"/>
      <c r="F3" s="4" t="n"/>
    </row>
    <row r="5" ht="22" customHeight="1">
      <c r="A5" s="5" t="inlineStr">
        <is>
          <t>1.  ABOUT THIS CLIENT AND MONTH</t>
        </is>
      </c>
    </row>
    <row r="6" ht="22" customHeight="1">
      <c r="A6" s="6" t="inlineStr">
        <is>
          <t>Client</t>
        </is>
      </c>
      <c r="B6" s="7" t="n"/>
      <c r="C6" s="8" t="inlineStr">
        <is>
          <t>Juniper Lane Bakery</t>
        </is>
      </c>
      <c r="D6" s="9" t="n"/>
      <c r="E6" s="10" t="inlineStr">
        <is>
          <t>Whose retainer this is.</t>
        </is>
      </c>
      <c r="F6" s="11" t="n"/>
    </row>
    <row r="7" ht="22" customHeight="1">
      <c r="A7" s="6" t="inlineStr">
        <is>
          <t>Month</t>
        </is>
      </c>
      <c r="B7" s="7" t="n"/>
      <c r="C7" s="12">
        <f>DATE(2026,9,1)</f>
        <v/>
      </c>
      <c r="D7" s="9" t="n"/>
      <c r="E7" s="10" t="inlineStr">
        <is>
          <t>The month the hours log below covers.</t>
        </is>
      </c>
      <c r="F7" s="11" t="n"/>
    </row>
    <row r="8" ht="22" customHeight="1">
      <c r="A8" s="6" t="inlineStr">
        <is>
          <t>Monthly fee ($)</t>
        </is>
      </c>
      <c r="B8" s="7" t="n"/>
      <c r="C8" s="13" t="n">
        <v>650</v>
      </c>
      <c r="D8" s="9" t="n"/>
      <c r="E8" s="10" t="inlineStr">
        <is>
          <t>What the client pays each month.</t>
        </is>
      </c>
      <c r="F8" s="11" t="n"/>
    </row>
    <row r="9" ht="22" customHeight="1">
      <c r="A9" s="6" t="inlineStr">
        <is>
          <t>Included hours per month</t>
        </is>
      </c>
      <c r="B9" s="7" t="n"/>
      <c r="C9" s="14" t="n">
        <v>8</v>
      </c>
      <c r="D9" s="9" t="n"/>
      <c r="E9" s="10" t="inlineStr">
        <is>
          <t>The block of hours the fee covers.</t>
        </is>
      </c>
      <c r="F9" s="11" t="n"/>
    </row>
    <row r="10" ht="30" customHeight="1">
      <c r="A10" s="6" t="inlineStr">
        <is>
          <t>Your target rate ($/hr)</t>
        </is>
      </c>
      <c r="B10" s="7" t="n"/>
      <c r="C10" s="13" t="n">
        <v>85</v>
      </c>
      <c r="D10" s="9" t="n"/>
      <c r="E10" s="10" t="inlineStr">
        <is>
          <t>What an hour of this kind of work should earn you.</t>
        </is>
      </c>
      <c r="F10" s="11" t="n"/>
    </row>
    <row r="11" ht="30" customHeight="1">
      <c r="A11" s="6" t="inlineStr">
        <is>
          <t>Reprice below (share of target)</t>
        </is>
      </c>
      <c r="B11" s="7" t="n"/>
      <c r="C11" s="15" t="n">
        <v>0.85</v>
      </c>
      <c r="D11" s="9" t="n"/>
      <c r="E11" s="10" t="inlineStr">
        <is>
          <t>Below this share of your target, the verdict says Reprice.</t>
        </is>
      </c>
      <c r="F11" s="11" t="n"/>
    </row>
    <row r="12" ht="30" customHeight="1">
      <c r="A12" s="6" t="inlineStr">
        <is>
          <t>Monthly costs for this client, optional ($)</t>
        </is>
      </c>
      <c r="B12" s="7" t="n"/>
      <c r="C12" s="13" t="n">
        <v>46</v>
      </c>
      <c r="D12" s="9" t="n"/>
      <c r="E12" s="10" t="inlineStr">
        <is>
          <t>Optional — e.g. this client's share of your software.</t>
        </is>
      </c>
      <c r="F12" s="11" t="n"/>
    </row>
    <row r="14" ht="22" customHeight="1">
      <c r="A14" s="5" t="inlineStr">
        <is>
          <t>2.  WHAT THE HOURS SAY</t>
        </is>
      </c>
    </row>
    <row r="15" ht="22" customHeight="1">
      <c r="A15" s="16" t="inlineStr">
        <is>
          <t>Hours worked (total)</t>
        </is>
      </c>
      <c r="B15" s="7" t="n"/>
      <c r="C15" s="17">
        <f>C16+C17+C18</f>
        <v/>
      </c>
      <c r="D15" s="18" t="n"/>
      <c r="E15" s="10" t="inlineStr">
        <is>
          <t>Retainer work plus unbilled admin.</t>
        </is>
      </c>
      <c r="F15" s="11" t="n"/>
    </row>
    <row r="16" ht="22" customHeight="1">
      <c r="A16" s="16" t="inlineStr">
        <is>
          <t>Retainer work, in scope</t>
        </is>
      </c>
      <c r="B16" s="7" t="n"/>
      <c r="C16" s="17">
        <f>SUMIFS($C$29:$C$57,$D$29:$D$57,"Retainer work")-SUMIFS($C$29:$C$57,$D$29:$D$57,"Retainer work",$E$29:$E$57,"Out of scope")</f>
        <v/>
      </c>
      <c r="D16" s="18" t="n"/>
      <c r="E16" s="10" t="inlineStr">
        <is>
          <t>Hours the agreement covers.</t>
        </is>
      </c>
      <c r="F16" s="11" t="n"/>
    </row>
    <row r="17" ht="22" customHeight="1">
      <c r="A17" s="16" t="inlineStr">
        <is>
          <t>Retainer work, out of scope</t>
        </is>
      </c>
      <c r="B17" s="7" t="n"/>
      <c r="C17" s="17">
        <f>SUMIFS($C$29:$C$57,$D$29:$D$57,"Retainer work",$E$29:$E$57,"Out of scope")</f>
        <v/>
      </c>
      <c r="D17" s="18" t="n"/>
      <c r="E17" s="10" t="inlineStr">
        <is>
          <t>Extra work the agreement doesn't cover.</t>
        </is>
      </c>
      <c r="F17" s="11" t="n"/>
    </row>
    <row r="18" ht="22" customHeight="1">
      <c r="A18" s="16" t="inlineStr">
        <is>
          <t>Unbilled admin</t>
        </is>
      </c>
      <c r="B18" s="7" t="n"/>
      <c r="C18" s="17">
        <f>SUMIFS($C$29:$C$57,$D$29:$D$57,"Unbilled admin")</f>
        <v/>
      </c>
      <c r="D18" s="18" t="n"/>
      <c r="E18" s="10" t="inlineStr">
        <is>
          <t>Chasing, invoicing, check-ins — real hours.</t>
        </is>
      </c>
      <c r="F18" s="11" t="n"/>
    </row>
    <row r="19" ht="22" customHeight="1">
      <c r="A19" s="16" t="inlineStr">
        <is>
          <t>Hours over the block</t>
        </is>
      </c>
      <c r="B19" s="7" t="n"/>
      <c r="C19" s="17">
        <f>MAX(0,C16+C17-N($C$9))</f>
        <v/>
      </c>
      <c r="D19" s="18" t="n"/>
      <c r="E19" s="10" t="inlineStr">
        <is>
          <t>Retainer work above the included hours.</t>
        </is>
      </c>
      <c r="F19" s="11" t="n"/>
    </row>
    <row r="20" ht="22" customHeight="1">
      <c r="A20" s="16" t="inlineStr">
        <is>
          <t>Effective hourly rate</t>
        </is>
      </c>
      <c r="B20" s="7" t="n"/>
      <c r="C20" s="19">
        <f>IF(AND(N($C$8)&gt;0,C15&gt;0),$C$8/C15,"")</f>
        <v/>
      </c>
      <c r="D20" s="18" t="n"/>
      <c r="E20" s="10" t="inlineStr">
        <is>
          <t>Fee ÷ ALL hours, admin included.</t>
        </is>
      </c>
      <c r="F20" s="11" t="n"/>
    </row>
    <row r="21" ht="22" customHeight="1">
      <c r="A21" s="16" t="inlineStr">
        <is>
          <t>Share of target</t>
        </is>
      </c>
      <c r="B21" s="7" t="n"/>
      <c r="C21" s="20">
        <f>IF(AND(ISNUMBER(C20),N($C$10)&gt;0),C20/$C$10,"")</f>
        <v/>
      </c>
      <c r="D21" s="18" t="n"/>
      <c r="E21" s="10" t="inlineStr">
        <is>
          <t>Effective rate ÷ your target.</t>
        </is>
      </c>
      <c r="F21" s="11" t="n"/>
    </row>
    <row r="22" ht="30" customHeight="1">
      <c r="A22" s="16" t="inlineStr">
        <is>
          <t>Gap vs target ($/hr)</t>
        </is>
      </c>
      <c r="B22" s="7" t="n"/>
      <c r="C22" s="21">
        <f>IF(AND(ISNUMBER(C20),N($C$10)&gt;0),C20-$C$10,"")</f>
        <v/>
      </c>
      <c r="D22" s="18" t="n"/>
      <c r="E22" s="10" t="inlineStr">
        <is>
          <t>Effective rate minus target; negative is short.</t>
        </is>
      </c>
      <c r="F22" s="11" t="n"/>
    </row>
    <row r="23" ht="22" customHeight="1">
      <c r="A23" s="16" t="inlineStr">
        <is>
          <t>Margin after costs</t>
        </is>
      </c>
      <c r="B23" s="7" t="n"/>
      <c r="C23" s="21">
        <f>IF(N($C$8)&gt;0,$C$8-N($C$12),"")</f>
        <v/>
      </c>
      <c r="D23" s="18" t="n"/>
      <c r="E23" s="10" t="inlineStr">
        <is>
          <t>Fee minus the monthly costs.</t>
        </is>
      </c>
      <c r="F23" s="11" t="n"/>
    </row>
    <row r="24" ht="34" customHeight="1">
      <c r="A24" s="16" t="inlineStr">
        <is>
          <t>Verdict</t>
        </is>
      </c>
      <c r="B24" s="7" t="n"/>
      <c r="C24" s="22">
        <f>IF(NOT(ISNUMBER(C21)),"Add hours and a target",IF(C21&gt;=1,"Healthy",IF(C21&gt;=N($C$11),"Watch","Reprice")))</f>
        <v/>
      </c>
      <c r="D24" s="18" t="n"/>
      <c r="E24" s="10" t="inlineStr">
        <is>
          <t>Healthy: at or above target. Watch: below it. Reprice: below the reprice share.</t>
        </is>
      </c>
      <c r="F24" s="11" t="n"/>
    </row>
    <row r="25" ht="48" customHeight="1">
      <c r="A25" s="23">
        <f>IF(NOT(ISNUMBER(C20)),"Add the fee and the hours you worked to see what this client pays you per hour.","Every hour counted, this client pays $"&amp;TEXT(C20,"#,##0")&amp;" an hour"&amp;IF(ISNUMBER(C21)," — "&amp;TEXT(C21,"0%")&amp;" of your target","")&amp;". "&amp;IF(C19&gt;0,"The work ran "&amp;TEXT(C19,"0.0")&amp;" hours past the block the fee includes. ","")&amp;IF(C18&gt;0,TEXT(C18,"0.0")&amp;" hours of unbilled admin came out of the same fee.",""))</f>
        <v/>
      </c>
      <c r="B25" s="24" t="n"/>
      <c r="C25" s="24" t="n"/>
      <c r="D25" s="24" t="n"/>
      <c r="E25" s="24" t="n"/>
      <c r="F25" s="24" t="n"/>
    </row>
    <row r="27" ht="30" customHeight="1">
      <c r="A27" s="5" t="inlineStr">
        <is>
          <t>3.  THE HOURS LOG</t>
        </is>
      </c>
      <c r="C27" s="10" t="inlineStr">
        <is>
          <t>Room for 29 entries (rows 29–57). Scope applies to retainer work only. Log the admin too.</t>
        </is>
      </c>
    </row>
    <row r="28" ht="22" customHeight="1">
      <c r="A28" s="25" t="inlineStr">
        <is>
          <t>Date</t>
        </is>
      </c>
      <c r="B28" s="25" t="inlineStr">
        <is>
          <t>Task</t>
        </is>
      </c>
      <c r="C28" s="26" t="inlineStr">
        <is>
          <t>Hours</t>
        </is>
      </c>
      <c r="D28" s="25" t="inlineStr">
        <is>
          <t>Type</t>
        </is>
      </c>
      <c r="E28" s="25" t="inlineStr">
        <is>
          <t>Scope</t>
        </is>
      </c>
      <c r="F28" s="27" t="inlineStr">
        <is>
          <t>Counts as</t>
        </is>
      </c>
    </row>
    <row r="29" ht="18" customHeight="1">
      <c r="A29" s="28">
        <f>DATE(2026,9,2)</f>
        <v/>
      </c>
      <c r="B29" s="29" t="inlineStr">
        <is>
          <t>Bank + card reconciliation</t>
        </is>
      </c>
      <c r="C29" s="30" t="n">
        <v>1.75</v>
      </c>
      <c r="D29" s="31" t="inlineStr">
        <is>
          <t>Retainer work</t>
        </is>
      </c>
      <c r="E29" s="31" t="inlineStr">
        <is>
          <t>In scope</t>
        </is>
      </c>
      <c r="F29" s="32">
        <f>IF($C29="","",IF($D29="","Pick a type",IF($D29="Unbilled admin","Unbilled admin",IF($E29="Out of scope","Out of scope","In scope"))))</f>
        <v/>
      </c>
    </row>
    <row r="30" ht="18" customHeight="1">
      <c r="A30" s="28">
        <f>DATE(2026,9,3)</f>
        <v/>
      </c>
      <c r="B30" s="29" t="inlineStr">
        <is>
          <t>Chasing missing receipts</t>
        </is>
      </c>
      <c r="C30" s="30" t="n">
        <v>1.25</v>
      </c>
      <c r="D30" s="31" t="inlineStr">
        <is>
          <t>Unbilled admin</t>
        </is>
      </c>
      <c r="E30" s="31" t="n"/>
      <c r="F30" s="32">
        <f>IF($C30="","",IF($D30="","Pick a type",IF($D30="Unbilled admin","Unbilled admin",IF($E30="Out of scope","Out of scope","In scope"))))</f>
        <v/>
      </c>
    </row>
    <row r="31" ht="18" customHeight="1">
      <c r="A31" s="28">
        <f>DATE(2026,9,8)</f>
        <v/>
      </c>
      <c r="B31" s="29" t="inlineStr">
        <is>
          <t>Categorize transactions</t>
        </is>
      </c>
      <c r="C31" s="30" t="n">
        <v>2.5</v>
      </c>
      <c r="D31" s="31" t="inlineStr">
        <is>
          <t>Retainer work</t>
        </is>
      </c>
      <c r="E31" s="31" t="inlineStr">
        <is>
          <t>In scope</t>
        </is>
      </c>
      <c r="F31" s="32">
        <f>IF($C31="","",IF($D31="","Pick a type",IF($D31="Unbilled admin","Unbilled admin",IF($E31="Out of scope","Out of scope","In scope"))))</f>
        <v/>
      </c>
    </row>
    <row r="32" ht="18" customHeight="1">
      <c r="A32" s="28">
        <f>DATE(2026,9,9)</f>
        <v/>
      </c>
      <c r="B32" s="29" t="inlineStr">
        <is>
          <t>Month-end close + reports</t>
        </is>
      </c>
      <c r="C32" s="30" t="n">
        <v>2.5</v>
      </c>
      <c r="D32" s="31" t="inlineStr">
        <is>
          <t>Retainer work</t>
        </is>
      </c>
      <c r="E32" s="31" t="inlineStr">
        <is>
          <t>In scope</t>
        </is>
      </c>
      <c r="F32" s="32">
        <f>IF($C32="","",IF($D32="","Pick a type",IF($D32="Unbilled admin","Unbilled admin",IF($E32="Out of scope","Out of scope","In scope"))))</f>
        <v/>
      </c>
    </row>
    <row r="33" ht="18" customHeight="1">
      <c r="A33" s="28">
        <f>DATE(2026,9,11)</f>
        <v/>
      </c>
      <c r="B33" s="29" t="inlineStr">
        <is>
          <t>Sales-tax question (not in agreement)</t>
        </is>
      </c>
      <c r="C33" s="30" t="n">
        <v>1</v>
      </c>
      <c r="D33" s="31" t="inlineStr">
        <is>
          <t>Retainer work</t>
        </is>
      </c>
      <c r="E33" s="31" t="inlineStr">
        <is>
          <t>Out of scope</t>
        </is>
      </c>
      <c r="F33" s="32">
        <f>IF($C33="","",IF($D33="","Pick a type",IF($D33="Unbilled admin","Unbilled admin",IF($E33="Out of scope","Out of scope","In scope"))))</f>
        <v/>
      </c>
    </row>
    <row r="34" ht="18" customHeight="1">
      <c r="A34" s="28">
        <f>DATE(2026,9,15)</f>
        <v/>
      </c>
      <c r="B34" s="29" t="inlineStr">
        <is>
          <t>Bank + card reconciliation</t>
        </is>
      </c>
      <c r="C34" s="30" t="n">
        <v>1.25</v>
      </c>
      <c r="D34" s="31" t="inlineStr">
        <is>
          <t>Retainer work</t>
        </is>
      </c>
      <c r="E34" s="31" t="inlineStr">
        <is>
          <t>In scope</t>
        </is>
      </c>
      <c r="F34" s="32">
        <f>IF($C34="","",IF($D34="","Pick a type",IF($D34="Unbilled admin","Unbilled admin",IF($E34="Out of scope","Out of scope","In scope"))))</f>
        <v/>
      </c>
    </row>
    <row r="35" ht="18" customHeight="1">
      <c r="A35" s="28">
        <f>DATE(2026,9,17)</f>
        <v/>
      </c>
      <c r="B35" s="29" t="inlineStr">
        <is>
          <t>AP/AR review</t>
        </is>
      </c>
      <c r="C35" s="30" t="n">
        <v>2</v>
      </c>
      <c r="D35" s="31" t="inlineStr">
        <is>
          <t>Retainer work</t>
        </is>
      </c>
      <c r="E35" s="31" t="inlineStr">
        <is>
          <t>In scope</t>
        </is>
      </c>
      <c r="F35" s="32">
        <f>IF($C35="","",IF($D35="","Pick a type",IF($D35="Unbilled admin","Unbilled admin",IF($E35="Out of scope","Out of scope","In scope"))))</f>
        <v/>
      </c>
    </row>
    <row r="36" ht="18" customHeight="1">
      <c r="A36" s="28">
        <f>DATE(2026,9,22)</f>
        <v/>
      </c>
      <c r="B36" s="29" t="inlineStr">
        <is>
          <t>Invoicing + follow-up</t>
        </is>
      </c>
      <c r="C36" s="30" t="n">
        <v>0.75</v>
      </c>
      <c r="D36" s="31" t="inlineStr">
        <is>
          <t>Unbilled admin</t>
        </is>
      </c>
      <c r="E36" s="31" t="n"/>
      <c r="F36" s="32">
        <f>IF($C36="","",IF($D36="","Pick a type",IF($D36="Unbilled admin","Unbilled admin",IF($E36="Out of scope","Out of scope","In scope"))))</f>
        <v/>
      </c>
    </row>
    <row r="37" ht="18" customHeight="1">
      <c r="A37" s="28">
        <f>DATE(2026,9,28)</f>
        <v/>
      </c>
      <c r="B37" s="29" t="inlineStr">
        <is>
          <t>Extra meeting with their lender</t>
        </is>
      </c>
      <c r="C37" s="30" t="n">
        <v>0.5</v>
      </c>
      <c r="D37" s="31" t="inlineStr">
        <is>
          <t>Retainer work</t>
        </is>
      </c>
      <c r="E37" s="31" t="inlineStr">
        <is>
          <t>Out of scope</t>
        </is>
      </c>
      <c r="F37" s="32">
        <f>IF($C37="","",IF($D37="","Pick a type",IF($D37="Unbilled admin","Unbilled admin",IF($E37="Out of scope","Out of scope","In scope"))))</f>
        <v/>
      </c>
    </row>
    <row r="38" ht="18" customHeight="1">
      <c r="A38" s="28" t="n"/>
      <c r="B38" s="29" t="n"/>
      <c r="C38" s="30" t="n"/>
      <c r="D38" s="31" t="n"/>
      <c r="E38" s="31" t="n"/>
      <c r="F38" s="32">
        <f>IF($C38="","",IF($D38="","Pick a type",IF($D38="Unbilled admin","Unbilled admin",IF($E38="Out of scope","Out of scope","In scope"))))</f>
        <v/>
      </c>
    </row>
    <row r="39" ht="18" customHeight="1">
      <c r="A39" s="28" t="n"/>
      <c r="B39" s="29" t="n"/>
      <c r="C39" s="30" t="n"/>
      <c r="D39" s="31" t="n"/>
      <c r="E39" s="31" t="n"/>
      <c r="F39" s="32">
        <f>IF($C39="","",IF($D39="","Pick a type",IF($D39="Unbilled admin","Unbilled admin",IF($E39="Out of scope","Out of scope","In scope"))))</f>
        <v/>
      </c>
    </row>
    <row r="40" ht="18" customHeight="1">
      <c r="A40" s="28" t="n"/>
      <c r="B40" s="29" t="n"/>
      <c r="C40" s="30" t="n"/>
      <c r="D40" s="31" t="n"/>
      <c r="E40" s="31" t="n"/>
      <c r="F40" s="32">
        <f>IF($C40="","",IF($D40="","Pick a type",IF($D40="Unbilled admin","Unbilled admin",IF($E40="Out of scope","Out of scope","In scope"))))</f>
        <v/>
      </c>
    </row>
    <row r="41" ht="18" customHeight="1">
      <c r="A41" s="28" t="n"/>
      <c r="B41" s="29" t="n"/>
      <c r="C41" s="30" t="n"/>
      <c r="D41" s="31" t="n"/>
      <c r="E41" s="31" t="n"/>
      <c r="F41" s="32">
        <f>IF($C41="","",IF($D41="","Pick a type",IF($D41="Unbilled admin","Unbilled admin",IF($E41="Out of scope","Out of scope","In scope"))))</f>
        <v/>
      </c>
    </row>
    <row r="42" ht="18" customHeight="1">
      <c r="A42" s="28" t="n"/>
      <c r="B42" s="29" t="n"/>
      <c r="C42" s="30" t="n"/>
      <c r="D42" s="31" t="n"/>
      <c r="E42" s="31" t="n"/>
      <c r="F42" s="32">
        <f>IF($C42="","",IF($D42="","Pick a type",IF($D42="Unbilled admin","Unbilled admin",IF($E42="Out of scope","Out of scope","In scope"))))</f>
        <v/>
      </c>
    </row>
    <row r="43" ht="18" customHeight="1">
      <c r="A43" s="28" t="n"/>
      <c r="B43" s="29" t="n"/>
      <c r="C43" s="30" t="n"/>
      <c r="D43" s="31" t="n"/>
      <c r="E43" s="31" t="n"/>
      <c r="F43" s="32">
        <f>IF($C43="","",IF($D43="","Pick a type",IF($D43="Unbilled admin","Unbilled admin",IF($E43="Out of scope","Out of scope","In scope"))))</f>
        <v/>
      </c>
    </row>
    <row r="44" ht="18" customHeight="1">
      <c r="A44" s="28" t="n"/>
      <c r="B44" s="29" t="n"/>
      <c r="C44" s="30" t="n"/>
      <c r="D44" s="31" t="n"/>
      <c r="E44" s="31" t="n"/>
      <c r="F44" s="32">
        <f>IF($C44="","",IF($D44="","Pick a type",IF($D44="Unbilled admin","Unbilled admin",IF($E44="Out of scope","Out of scope","In scope"))))</f>
        <v/>
      </c>
    </row>
    <row r="45" ht="18" customHeight="1">
      <c r="A45" s="28" t="n"/>
      <c r="B45" s="29" t="n"/>
      <c r="C45" s="30" t="n"/>
      <c r="D45" s="31" t="n"/>
      <c r="E45" s="31" t="n"/>
      <c r="F45" s="32">
        <f>IF($C45="","",IF($D45="","Pick a type",IF($D45="Unbilled admin","Unbilled admin",IF($E45="Out of scope","Out of scope","In scope"))))</f>
        <v/>
      </c>
    </row>
    <row r="46" ht="18" customHeight="1">
      <c r="A46" s="28" t="n"/>
      <c r="B46" s="29" t="n"/>
      <c r="C46" s="30" t="n"/>
      <c r="D46" s="31" t="n"/>
      <c r="E46" s="31" t="n"/>
      <c r="F46" s="32">
        <f>IF($C46="","",IF($D46="","Pick a type",IF($D46="Unbilled admin","Unbilled admin",IF($E46="Out of scope","Out of scope","In scope"))))</f>
        <v/>
      </c>
    </row>
    <row r="47" ht="18" customHeight="1">
      <c r="A47" s="28" t="n"/>
      <c r="B47" s="29" t="n"/>
      <c r="C47" s="30" t="n"/>
      <c r="D47" s="31" t="n"/>
      <c r="E47" s="31" t="n"/>
      <c r="F47" s="32">
        <f>IF($C47="","",IF($D47="","Pick a type",IF($D47="Unbilled admin","Unbilled admin",IF($E47="Out of scope","Out of scope","In scope"))))</f>
        <v/>
      </c>
    </row>
    <row r="48" ht="18" customHeight="1">
      <c r="A48" s="28" t="n"/>
      <c r="B48" s="29" t="n"/>
      <c r="C48" s="30" t="n"/>
      <c r="D48" s="31" t="n"/>
      <c r="E48" s="31" t="n"/>
      <c r="F48" s="32">
        <f>IF($C48="","",IF($D48="","Pick a type",IF($D48="Unbilled admin","Unbilled admin",IF($E48="Out of scope","Out of scope","In scope"))))</f>
        <v/>
      </c>
    </row>
    <row r="49" ht="18" customHeight="1">
      <c r="A49" s="28" t="n"/>
      <c r="B49" s="29" t="n"/>
      <c r="C49" s="30" t="n"/>
      <c r="D49" s="31" t="n"/>
      <c r="E49" s="31" t="n"/>
      <c r="F49" s="32">
        <f>IF($C49="","",IF($D49="","Pick a type",IF($D49="Unbilled admin","Unbilled admin",IF($E49="Out of scope","Out of scope","In scope"))))</f>
        <v/>
      </c>
    </row>
    <row r="50" ht="18" customHeight="1">
      <c r="A50" s="28" t="n"/>
      <c r="B50" s="29" t="n"/>
      <c r="C50" s="30" t="n"/>
      <c r="D50" s="31" t="n"/>
      <c r="E50" s="31" t="n"/>
      <c r="F50" s="32">
        <f>IF($C50="","",IF($D50="","Pick a type",IF($D50="Unbilled admin","Unbilled admin",IF($E50="Out of scope","Out of scope","In scope"))))</f>
        <v/>
      </c>
    </row>
    <row r="51" ht="18" customHeight="1">
      <c r="A51" s="28" t="n"/>
      <c r="B51" s="29" t="n"/>
      <c r="C51" s="30" t="n"/>
      <c r="D51" s="31" t="n"/>
      <c r="E51" s="31" t="n"/>
      <c r="F51" s="32">
        <f>IF($C51="","",IF($D51="","Pick a type",IF($D51="Unbilled admin","Unbilled admin",IF($E51="Out of scope","Out of scope","In scope"))))</f>
        <v/>
      </c>
    </row>
    <row r="52" ht="18" customHeight="1">
      <c r="A52" s="28" t="n"/>
      <c r="B52" s="29" t="n"/>
      <c r="C52" s="30" t="n"/>
      <c r="D52" s="31" t="n"/>
      <c r="E52" s="31" t="n"/>
      <c r="F52" s="32">
        <f>IF($C52="","",IF($D52="","Pick a type",IF($D52="Unbilled admin","Unbilled admin",IF($E52="Out of scope","Out of scope","In scope"))))</f>
        <v/>
      </c>
    </row>
    <row r="53" ht="18" customHeight="1">
      <c r="A53" s="28" t="n"/>
      <c r="B53" s="29" t="n"/>
      <c r="C53" s="30" t="n"/>
      <c r="D53" s="31" t="n"/>
      <c r="E53" s="31" t="n"/>
      <c r="F53" s="32">
        <f>IF($C53="","",IF($D53="","Pick a type",IF($D53="Unbilled admin","Unbilled admin",IF($E53="Out of scope","Out of scope","In scope"))))</f>
        <v/>
      </c>
    </row>
    <row r="54" ht="18" customHeight="1">
      <c r="A54" s="28" t="n"/>
      <c r="B54" s="29" t="n"/>
      <c r="C54" s="30" t="n"/>
      <c r="D54" s="31" t="n"/>
      <c r="E54" s="31" t="n"/>
      <c r="F54" s="32">
        <f>IF($C54="","",IF($D54="","Pick a type",IF($D54="Unbilled admin","Unbilled admin",IF($E54="Out of scope","Out of scope","In scope"))))</f>
        <v/>
      </c>
    </row>
    <row r="55" ht="18" customHeight="1">
      <c r="A55" s="28" t="n"/>
      <c r="B55" s="29" t="n"/>
      <c r="C55" s="30" t="n"/>
      <c r="D55" s="31" t="n"/>
      <c r="E55" s="31" t="n"/>
      <c r="F55" s="32">
        <f>IF($C55="","",IF($D55="","Pick a type",IF($D55="Unbilled admin","Unbilled admin",IF($E55="Out of scope","Out of scope","In scope"))))</f>
        <v/>
      </c>
    </row>
    <row r="56" ht="18" customHeight="1">
      <c r="A56" s="28" t="n"/>
      <c r="B56" s="29" t="n"/>
      <c r="C56" s="30" t="n"/>
      <c r="D56" s="31" t="n"/>
      <c r="E56" s="31" t="n"/>
      <c r="F56" s="32">
        <f>IF($C56="","",IF($D56="","Pick a type",IF($D56="Unbilled admin","Unbilled admin",IF($E56="Out of scope","Out of scope","In scope"))))</f>
        <v/>
      </c>
    </row>
    <row r="57" ht="18" customHeight="1">
      <c r="A57" s="28" t="n"/>
      <c r="B57" s="29" t="n"/>
      <c r="C57" s="30" t="n"/>
      <c r="D57" s="31" t="n"/>
      <c r="E57" s="31" t="n"/>
      <c r="F57" s="32">
        <f>IF($C57="","",IF($D57="","Pick a type",IF($D57="Unbilled admin","Unbilled admin",IF($E57="Out of scope","Out of scope","In scope"))))</f>
        <v/>
      </c>
    </row>
    <row r="59" ht="22" customHeight="1">
      <c r="A59" s="33" t="inlineStr">
        <is>
          <t>HOW TO USE IT</t>
        </is>
      </c>
      <c r="B59" s="34" t="n"/>
      <c r="C59" s="34" t="n"/>
      <c r="D59" s="34" t="n"/>
      <c r="E59" s="34" t="n"/>
      <c r="F59" s="34" t="n"/>
    </row>
    <row r="60" ht="60" customHeight="1">
      <c r="A60" s="35" t="inlineStr">
        <is>
          <t>1. Type over the example: your client, the month, the fee, the included hours and your target rate.
2. Add one row per stretch of work. Pick Retainer work or Unbilled admin, and mark retainer work In scope or Out of scope.
3. Log the admin too — it counts against the fee, and it is the part that is easy to leave unrecorded.</t>
        </is>
      </c>
      <c r="B60" s="11" t="n"/>
      <c r="C60" s="11" t="n"/>
      <c r="D60" s="11" t="n"/>
      <c r="E60" s="11" t="n"/>
      <c r="F60" s="11" t="n"/>
    </row>
    <row r="62" ht="22" customHeight="1">
      <c r="A62" s="33" t="inlineStr">
        <is>
          <t>WHAT THE FULL WORKBOOK ADDS</t>
        </is>
      </c>
      <c r="B62" s="34" t="n"/>
      <c r="C62" s="34" t="n"/>
      <c r="D62" s="34" t="n"/>
      <c r="E62" s="34" t="n"/>
      <c r="F62" s="34" t="n"/>
    </row>
    <row r="63" ht="100" customHeight="1">
      <c r="A63" s="35" t="inlineStr">
        <is>
          <t>This free calculator looks at one client for one month. The full Bookkeeping &amp; VA Retainer Workbook does it for every client across six months: it carries unused hours forward (or lets them lapse) under each client's own rule, prices the hours that run past the block, rolls the effective rate up by service line, and turns your recent real usage into a renewal fee and included hours you can defend. It also tests whether you can take on a new client, tracks the money in and out, and shows the tax money to put aside — twelve connected tabs and a Google Sheets copy.</t>
        </is>
      </c>
      <c r="B63" s="11" t="n"/>
      <c r="C63" s="11" t="n"/>
      <c r="D63" s="11" t="n"/>
      <c r="E63" s="11" t="n"/>
      <c r="F63" s="11" t="n"/>
    </row>
    <row r="64" ht="20" customHeight="1">
      <c r="A64" s="36" t="inlineStr">
        <is>
          <t>➤  See the full Bookkeeping &amp; VA Retainer Workbook</t>
        </is>
      </c>
      <c r="B64" s="24" t="n"/>
      <c r="C64" s="24" t="n"/>
      <c r="D64" s="24" t="n"/>
      <c r="E64" s="24" t="n"/>
      <c r="F64" s="24" t="n"/>
    </row>
    <row r="65" ht="18" customHeight="1">
      <c r="A65" s="37" t="inlineStr">
        <is>
          <t>➤  Come back to this free calculator anytime at ardentworkshop.com/resources</t>
        </is>
      </c>
      <c r="B65" s="11" t="n"/>
      <c r="C65" s="11" t="n"/>
      <c r="D65" s="11" t="n"/>
      <c r="E65" s="11" t="n"/>
      <c r="F65" s="11" t="n"/>
    </row>
    <row r="66" ht="18" customHeight="1">
      <c r="A66" s="37" t="inlineStr">
        <is>
          <t>➤  More free tools and templates at ardentworkshop.com</t>
        </is>
      </c>
      <c r="B66" s="11" t="n"/>
      <c r="C66" s="11" t="n"/>
      <c r="D66" s="11" t="n"/>
      <c r="E66" s="11" t="n"/>
      <c r="F66" s="11" t="n"/>
    </row>
    <row r="68" ht="28" customHeight="1">
      <c r="A68" s="38" t="inlineStr">
        <is>
          <t>© Ardent Workshop LLC. Free to use; please don't resell or redistribute. The sample client is fictitious. Not tax, accounting or legal advice.</t>
        </is>
      </c>
      <c r="B68" s="11" t="n"/>
      <c r="C68" s="11" t="n"/>
      <c r="D68" s="11" t="n"/>
      <c r="E68" s="11" t="n"/>
      <c r="F68" s="11" t="n"/>
    </row>
  </sheetData>
  <mergeCells count="67">
    <mergeCell ref="E12:F12"/>
    <mergeCell ref="A24:B24"/>
    <mergeCell ref="C6:D6"/>
    <mergeCell ref="A15:B15"/>
    <mergeCell ref="C24:D24"/>
    <mergeCell ref="C15:D15"/>
    <mergeCell ref="E24:F24"/>
    <mergeCell ref="A66:F66"/>
    <mergeCell ref="A11:B11"/>
    <mergeCell ref="E23:F23"/>
    <mergeCell ref="A3:F3"/>
    <mergeCell ref="E17:F17"/>
    <mergeCell ref="E8:F8"/>
    <mergeCell ref="A6:B6"/>
    <mergeCell ref="A2:F2"/>
    <mergeCell ref="C20:D20"/>
    <mergeCell ref="A16:B16"/>
    <mergeCell ref="E20:F20"/>
    <mergeCell ref="C10:D10"/>
    <mergeCell ref="A7:B7"/>
    <mergeCell ref="C16:D16"/>
    <mergeCell ref="E10:F10"/>
    <mergeCell ref="A14:F14"/>
    <mergeCell ref="A5:F5"/>
    <mergeCell ref="E19:F19"/>
    <mergeCell ref="C22:D22"/>
    <mergeCell ref="A25:F25"/>
    <mergeCell ref="C9:D9"/>
    <mergeCell ref="A18:B18"/>
    <mergeCell ref="A27:B27"/>
    <mergeCell ref="E9:F9"/>
    <mergeCell ref="A62:F62"/>
    <mergeCell ref="A12:B12"/>
    <mergeCell ref="C12:D12"/>
    <mergeCell ref="A21:B21"/>
    <mergeCell ref="E6:F6"/>
    <mergeCell ref="A63:F63"/>
    <mergeCell ref="C21:D21"/>
    <mergeCell ref="A65:F65"/>
    <mergeCell ref="E15:F15"/>
    <mergeCell ref="A68:F68"/>
    <mergeCell ref="C11:D11"/>
    <mergeCell ref="C27:F27"/>
    <mergeCell ref="E11:F11"/>
    <mergeCell ref="A17:B17"/>
    <mergeCell ref="A23:B23"/>
    <mergeCell ref="A8:B8"/>
    <mergeCell ref="C17:D17"/>
    <mergeCell ref="C23:D23"/>
    <mergeCell ref="C8:D8"/>
    <mergeCell ref="A22:B22"/>
    <mergeCell ref="A59:F59"/>
    <mergeCell ref="A64:F64"/>
    <mergeCell ref="A20:B20"/>
    <mergeCell ref="C7:D7"/>
    <mergeCell ref="E16:F16"/>
    <mergeCell ref="A60:F60"/>
    <mergeCell ref="E7:F7"/>
    <mergeCell ref="A19:B19"/>
    <mergeCell ref="A1:F1"/>
    <mergeCell ref="A10:B10"/>
    <mergeCell ref="C19:D19"/>
    <mergeCell ref="E22:F22"/>
    <mergeCell ref="C18:D18"/>
    <mergeCell ref="A9:B9"/>
    <mergeCell ref="E18:F18"/>
    <mergeCell ref="E21:F21"/>
  </mergeCells>
  <conditionalFormatting sqref="C24">
    <cfRule type="cellIs" priority="1" operator="equal" dxfId="0">
      <formula>"Healthy"</formula>
    </cfRule>
    <cfRule type="cellIs" priority="2" operator="equal" dxfId="1">
      <formula>"Watch"</formula>
    </cfRule>
    <cfRule type="cellIs" priority="3" operator="equal" dxfId="2">
      <formula>"Reprice"</formula>
    </cfRule>
  </conditionalFormatting>
  <dataValidations count="8">
    <dataValidation sqref="C8" showDropDown="0" showInputMessage="0" showErrorMessage="1" allowBlank="1" errorTitle="Enter a number" error="Enter the monthly fee, zero or more." type="decimal" errorStyle="stop" operator="greaterThanOrEqual">
      <formula1>0</formula1>
    </dataValidation>
    <dataValidation sqref="C9" showDropDown="0" showInputMessage="0" showErrorMessage="1" allowBlank="1" errorTitle="Enter a number" error="Enter the included hours, zero or more." type="decimal" errorStyle="stop" operator="greaterThanOrEqual">
      <formula1>0</formula1>
    </dataValidation>
    <dataValidation sqref="C10" showDropDown="0" showInputMessage="0" showErrorMessage="1" allowBlank="1" errorTitle="Enter a number" error="Enter your target hourly rate, zero or more." type="decimal" errorStyle="stop" operator="greaterThanOrEqual">
      <formula1>0</formula1>
    </dataValidation>
    <dataValidation sqref="C11" showDropDown="0" showInputMessage="0" showErrorMessage="1" allowBlank="1" errorTitle="Enter a number" error="Type a share between 0% and 100%, e.g. 85%." type="decimal" errorStyle="stop" operator="between">
      <formula1>0</formula1>
      <formula2>1</formula2>
    </dataValidation>
    <dataValidation sqref="C12" showDropDown="0" showInputMessage="0" showErrorMessage="1" allowBlank="1" errorTitle="Enter a number" error="Enter the monthly cost, zero or more." type="decimal" errorStyle="stop" operator="greaterThanOrEqual">
      <formula1>0</formula1>
    </dataValidation>
    <dataValidation sqref="D29:D57" showDropDown="0" showInputMessage="0" showErrorMessage="1" allowBlank="1" errorTitle="Pick from the list" error="Pick one of the values in the dropdown: Retainer work, Unbilled admin." type="list" errorStyle="stop">
      <formula1>"Retainer work,Unbilled admin"</formula1>
    </dataValidation>
    <dataValidation sqref="E29:E57" showDropDown="0" showInputMessage="0" showErrorMessage="1" allowBlank="1" errorTitle="Pick from the list" error="Pick one of the values in the dropdown: In scope, Out of scope." type="list" errorStyle="stop">
      <formula1>"In scope,Out of scope"</formula1>
    </dataValidation>
    <dataValidation sqref="C29:C57" showDropDown="0" showInputMessage="0" showErrorMessage="1" allowBlank="1" errorTitle="Enter a number" error="Enter the hours worked, zero or more (quarter hours are fine)." type="decimal" errorStyle="stop" operator="greaterThanOrEqual">
      <formula1>0</formula1>
    </dataValidation>
  </dataValidations>
  <hyperlinks>
    <hyperlink xmlns:r="http://schemas.openxmlformats.org/officeDocument/2006/relationships" ref="A64" r:id="rId1"/>
    <hyperlink xmlns:r="http://schemas.openxmlformats.org/officeDocument/2006/relationships" ref="A65" r:id="rId2"/>
    <hyperlink xmlns:r="http://schemas.openxmlformats.org/officeDocument/2006/relationships" ref="A66" r:id="rId3"/>
  </hyperlinks>
  <printOptions horizontalCentered="1"/>
  <pageMargins left="0.5" right="0.5" top="0.5" bottom="0.5" header="0.3" footer="0.3"/>
  <pageSetup orientation="landscape" paperSize="1"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itle xmlns:dc="http://purl.org/dc/elements/1.1/">Retainer Rate Calculator (free) by Ardent Workshop</dc:title>
  <dc:subject xmlns:dc="http://purl.org/dc/elements/1.1/">A free retainer rate calculator: log every hour, admin included, and see what one client really pays you per hour against your target.</dc:subject>
  <dc:language xmlns:dc="http://purl.org/dc/elements/1.1/">en-US</dc:language>
  <dcterms:created xmlns:dcterms="http://purl.org/dc/terms/" xmlns:xsi="http://www.w3.org/2001/XMLSchema-instance" xsi:type="dcterms:W3CDTF">2026-09-30T00:00:00Z</dcterms:created>
  <dcterms:modified xmlns:dcterms="http://purl.org/dc/terms/" xmlns:xsi="http://www.w3.org/2001/XMLSchema-instance" xsi:type="dcterms:W3CDTF">2026-09-30T06:38:51Z</dcterms:modified>
  <cp:keywords>retainer rate calculator, effective hourly rate, bookkeeper retainer, virtual assistant retainer, scope creep, free spreadsheet</cp:keywords>
</cp:coreProperties>
</file>