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Schedule" sheetId="2" state="visible" r:id="rId2"/>
    <sheet xmlns:r="http://schemas.openxmlformats.org/officeDocument/2006/relationships" name="Read Me" sheetId="3" state="visible" r:id="rId3"/>
  </sheets>
  <definedNames>
    <definedName name="_xlnm.Print_Titles" localSheetId="0">'Calculator'!$4:$4</definedName>
    <definedName name="_xlnm.Print_Area" localSheetId="0">'Calculator'!$A$1:$E$16</definedName>
    <definedName name="_xlnm.Print_Titles" localSheetId="1">'Schedule'!$1:$1</definedName>
    <definedName name="_xlnm.Print_Area" localSheetId="1">'Schedule'!$A$1:$J$361</definedName>
    <definedName name="_xlnm.Print_Area" localSheetId="2">'Read Me'!$A$1:$B$24</definedName>
  </definedNames>
  <calcPr calcId="124519" fullCalcOnLoad="1"/>
</workbook>
</file>

<file path=xl/styles.xml><?xml version="1.0" encoding="utf-8"?>
<styleSheet xmlns="http://schemas.openxmlformats.org/spreadsheetml/2006/main">
  <numFmts count="4">
    <numFmt numFmtId="164" formatCode="$#,##0.00"/>
    <numFmt numFmtId="165" formatCode="mmm yyyy"/>
    <numFmt numFmtId="166" formatCode="$#,##0"/>
    <numFmt numFmtId="167" formatCode="yyyy-mm-dd"/>
  </numFmts>
  <fonts count="19">
    <font>
      <name val="Calibri"/>
      <family val="2"/>
      <color theme="1"/>
      <sz val="11"/>
      <scheme val="minor"/>
    </font>
    <font>
      <name val="Calibri"/>
      <b val="1"/>
      <color rgb="001A2744"/>
      <sz val="18"/>
    </font>
    <font>
      <name val="Calibri"/>
      <b val="1"/>
      <color rgb="001F6A78"/>
      <sz val="11"/>
    </font>
    <font>
      <name val="Calibri"/>
      <b val="1"/>
      <color rgb="00FFFFFF"/>
      <sz val="10.5"/>
    </font>
    <font>
      <name val="Calibri"/>
      <color rgb="001A2744"/>
      <sz val="11"/>
    </font>
    <font>
      <name val="Calibri"/>
      <color rgb="002A2F3A"/>
      <sz val="10.5"/>
    </font>
    <font>
      <name val="Calibri"/>
      <b val="1"/>
      <color rgb="008A5A0F"/>
      <sz val="10.5"/>
    </font>
    <font>
      <name val="Calibri"/>
      <b val="1"/>
      <color rgb="002A2F3A"/>
      <sz val="10.5"/>
    </font>
    <font>
      <name val="Calibri"/>
      <i val="1"/>
      <color rgb="002A2F3A"/>
      <sz val="10"/>
    </font>
    <font>
      <name val="Calibri"/>
      <b val="1"/>
      <color rgb="001A2744"/>
      <sz val="13"/>
    </font>
    <font>
      <name val="Calibri"/>
      <b val="1"/>
      <color rgb="00FFFFFF"/>
      <sz val="9.5"/>
    </font>
    <font>
      <name val="Calibri"/>
      <color rgb="002A2F3A"/>
      <sz val="9.5"/>
    </font>
    <font>
      <name val="Calibri"/>
      <b val="1"/>
      <color rgb="001F6A78"/>
      <sz val="10.5"/>
      <u val="single"/>
    </font>
    <font>
      <name val="Calibri"/>
      <color rgb="002A2F3A"/>
      <sz val="11"/>
    </font>
    <font>
      <name val="Calibri"/>
      <b val="1"/>
      <color rgb="001A2744"/>
      <sz val="12"/>
    </font>
    <font>
      <name val="Calibri"/>
      <i val="1"/>
      <color rgb="005C6470"/>
      <sz val="11"/>
    </font>
    <font>
      <name val="Calibri"/>
      <b val="1"/>
      <color rgb="001F6A78"/>
      <sz val="11"/>
      <u val="single"/>
    </font>
    <font>
      <name val="Calibri"/>
      <b val="1"/>
      <color rgb="001F6A78"/>
      <sz val="10"/>
      <u val="single"/>
    </font>
    <font>
      <name val="Calibri"/>
      <color rgb="005C6470"/>
      <sz val="9"/>
    </font>
  </fonts>
  <fills count="7">
    <fill>
      <patternFill/>
    </fill>
    <fill>
      <patternFill patternType="gray125"/>
    </fill>
    <fill>
      <patternFill patternType="solid">
        <fgColor rgb="001A2744"/>
      </patternFill>
    </fill>
    <fill>
      <patternFill patternType="solid">
        <fgColor rgb="002A7F8E"/>
      </patternFill>
    </fill>
    <fill>
      <patternFill patternType="solid">
        <fgColor rgb="00FEF6E9"/>
      </patternFill>
    </fill>
    <fill>
      <patternFill patternType="solid">
        <fgColor rgb="00CFE6E8"/>
      </patternFill>
    </fill>
    <fill>
      <patternFill patternType="solid">
        <fgColor rgb="00FBE3B3"/>
      </patternFill>
    </fill>
  </fills>
  <borders count="6">
    <border>
      <left/>
      <right/>
      <top/>
      <bottom/>
      <diagonal/>
    </border>
    <border>
      <left style="thin">
        <color rgb="00877E6E"/>
      </left>
      <right style="thin">
        <color rgb="00877E6E"/>
      </right>
      <top style="thin">
        <color rgb="00877E6E"/>
      </top>
      <bottom style="thin">
        <color rgb="00877E6E"/>
      </bottom>
    </border>
    <border>
      <left/>
      <right/>
      <top style="thin">
        <color rgb="00877E6E"/>
      </top>
      <bottom/>
      <diagonal/>
    </border>
    <border>
      <left/>
      <right style="thin">
        <color rgb="00877E6E"/>
      </right>
      <top style="thin">
        <color rgb="00877E6E"/>
      </top>
      <bottom/>
      <diagonal/>
    </border>
    <border>
      <left/>
      <right/>
      <top style="thin">
        <color rgb="00877E6E"/>
      </top>
      <bottom style="thin">
        <color rgb="00877E6E"/>
      </bottom>
      <diagonal/>
    </border>
    <border>
      <left/>
      <right style="thin">
        <color rgb="00877E6E"/>
      </right>
      <top style="thin">
        <color rgb="00877E6E"/>
      </top>
      <bottom style="thin">
        <color rgb="00877E6E"/>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top" wrapText="1"/>
    </xf>
    <xf numFmtId="0" fontId="3" fillId="2" borderId="0" applyAlignment="1" pivotButton="0" quotePrefix="0" xfId="0">
      <alignment vertical="center"/>
    </xf>
    <xf numFmtId="0" fontId="3" fillId="3" borderId="0" applyAlignment="1" pivotButton="0" quotePrefix="0" xfId="0">
      <alignment vertical="center"/>
    </xf>
    <xf numFmtId="0" fontId="5" fillId="0" borderId="0" applyAlignment="1" pivotButton="0" quotePrefix="0" xfId="0">
      <alignment vertical="center" wrapText="1"/>
    </xf>
    <xf numFmtId="0" fontId="5" fillId="4" borderId="1" applyAlignment="1" pivotButton="0" quotePrefix="0" xfId="0">
      <alignment horizontal="left" vertical="center"/>
    </xf>
    <xf numFmtId="1" fontId="5" fillId="5" borderId="1" applyAlignment="1" pivotButton="0" quotePrefix="0" xfId="0">
      <alignment horizontal="center" vertical="center" wrapText="1"/>
    </xf>
    <xf numFmtId="164" fontId="5" fillId="4" borderId="1" applyAlignment="1" pivotButton="0" quotePrefix="0" xfId="0">
      <alignment horizontal="right" vertical="center"/>
    </xf>
    <xf numFmtId="165" fontId="5" fillId="5" borderId="1" applyAlignment="1" pivotButton="0" quotePrefix="0" xfId="0">
      <alignment horizontal="center" vertical="center"/>
    </xf>
    <xf numFmtId="10" fontId="5" fillId="4" borderId="1" applyAlignment="1" pivotButton="0" quotePrefix="0" xfId="0">
      <alignment horizontal="right" vertical="center"/>
    </xf>
    <xf numFmtId="1" fontId="5" fillId="4" borderId="1" applyAlignment="1" pivotButton="0" quotePrefix="0" xfId="0">
      <alignment horizontal="right" vertical="center"/>
    </xf>
    <xf numFmtId="166" fontId="5" fillId="5" borderId="1" applyAlignment="1" pivotButton="0" quotePrefix="0" xfId="0">
      <alignment horizontal="right" vertical="center"/>
    </xf>
    <xf numFmtId="1" fontId="5" fillId="4" borderId="1" applyAlignment="1" pivotButton="0" quotePrefix="0" xfId="0">
      <alignment horizontal="center" vertical="center"/>
    </xf>
    <xf numFmtId="166" fontId="6" fillId="6" borderId="1" applyAlignment="1" pivotButton="0" quotePrefix="0" xfId="0">
      <alignment horizontal="right" vertical="center"/>
    </xf>
    <xf numFmtId="165" fontId="5" fillId="4" borderId="1" applyAlignment="1" pivotButton="0" quotePrefix="0" xfId="0">
      <alignment horizontal="center" vertical="center"/>
    </xf>
    <xf numFmtId="1" fontId="7" fillId="5" borderId="1" applyAlignment="1" pivotButton="0" quotePrefix="0" xfId="0">
      <alignment horizontal="center" vertical="center"/>
    </xf>
    <xf numFmtId="164" fontId="5" fillId="5" borderId="1" applyAlignment="1" pivotButton="0" quotePrefix="0" xfId="0">
      <alignment horizontal="right" vertical="center"/>
    </xf>
    <xf numFmtId="0" fontId="8"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9" fillId="6" borderId="1" applyAlignment="1" pivotButton="0" quotePrefix="0" xfId="0">
      <alignment horizontal="left" vertical="center" wrapText="1"/>
    </xf>
    <xf numFmtId="0" fontId="10" fillId="2" borderId="0" applyAlignment="1" pivotButton="0" quotePrefix="0" xfId="0">
      <alignment horizontal="center" vertical="center" wrapText="1"/>
    </xf>
    <xf numFmtId="1" fontId="11" fillId="0" borderId="0" applyAlignment="1" pivotButton="0" quotePrefix="0" xfId="0">
      <alignment horizontal="center" vertical="center"/>
    </xf>
    <xf numFmtId="165" fontId="11" fillId="0" borderId="0" applyAlignment="1" pivotButton="0" quotePrefix="0" xfId="0">
      <alignment horizontal="center" vertical="center"/>
    </xf>
    <xf numFmtId="164" fontId="11" fillId="0" borderId="0" applyAlignment="1" pivotButton="0" quotePrefix="0" xfId="0">
      <alignment horizontal="right" vertical="center"/>
    </xf>
    <xf numFmtId="0" fontId="1" fillId="0" borderId="0" applyAlignment="1" pivotButton="0" quotePrefix="0" xfId="0">
      <alignment vertical="top" wrapText="1"/>
    </xf>
    <xf numFmtId="0" fontId="5" fillId="0" borderId="0" applyAlignment="1" pivotButton="0" quotePrefix="0" xfId="0">
      <alignment vertical="top" wrapText="1"/>
    </xf>
    <xf numFmtId="0" fontId="9" fillId="0" borderId="0" applyAlignment="1" pivotButton="0" quotePrefix="0" xfId="0">
      <alignment vertical="top" wrapText="1"/>
    </xf>
    <xf numFmtId="0" fontId="12" fillId="0" borderId="0" applyAlignment="1" pivotButton="0" quotePrefix="0" xfId="0">
      <alignment vertical="top" wrapText="1"/>
    </xf>
    <xf numFmtId="0" fontId="13" fillId="0" borderId="0" applyAlignment="1" pivotButton="0" quotePrefix="0" xfId="0">
      <alignment vertical="top" wrapText="1"/>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vertical="top" wrapText="1"/>
    </xf>
    <xf numFmtId="0" fontId="17" fillId="0" borderId="0" applyAlignment="1" pivotButton="0" quotePrefix="0" xfId="0">
      <alignment vertical="top" wrapText="1"/>
    </xf>
    <xf numFmtId="0" fontId="18" fillId="0" borderId="0" applyAlignment="1" pivotButton="0" quotePrefix="0" xfId="0">
      <alignment vertical="top" wrapText="1"/>
    </xf>
  </cellXfs>
  <cellStyles count="1">
    <cellStyle name="Normal" xfId="0" builtinId="0" hidden="0"/>
  </cellStyles>
  <dxfs count="1">
    <dxf>
      <font>
        <b val="1"/>
        <color rgb="008F3415"/>
      </font>
      <fill>
        <patternFill patternType="solid">
          <fgColor rgb="00F6C7B6"/>
          <bgColor rgb="00F6C7B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www.ardentworkshop.com/products/loan-payoff-calculator-extra-payments/?utm_source=resource_loan_extra_payment_calculator&amp;utm_medium=lite&amp;utm_campaign=loan_payoff_calculator_extra_payments&amp;utm_content=xlsx_readme_cta" TargetMode="External" Id="rId1"/><Relationship Type="http://schemas.openxmlformats.org/officeDocument/2006/relationships/hyperlink" Target="https://www.ardentworkshop.com/?utm_source=resource_loan_extra_payment_calculator&amp;utm_medium=lite&amp;utm_campaign=loan_payoff_calculator_extra_payments&amp;utm_content=xlsx_readme" TargetMode="External" Id="rId2"/><Relationship Type="http://schemas.openxmlformats.org/officeDocument/2006/relationships/hyperlink" Target="https://www.ardentworkshop.com/products/loan-payoff-calculator-extra-payments/?utm_source=resource_loan_extra_payment_calculator&amp;utm_medium=lite&amp;utm_campaign=loan_payoff_calculator_extra_payments&amp;utm_content=xlsx_readme_cta" TargetMode="External" Id="rId3"/><Relationship Type="http://schemas.openxmlformats.org/officeDocument/2006/relationships/hyperlink" Target="https://www.ardentworkshop.com/?utm_source=resource_loan_extra_payment_calculator&amp;utm_medium=lite&amp;utm_campaign=loan_payoff_calculator_extra_payments&amp;utm_content=xlsx_readme" TargetMode="External" Id="rId4"/></Relationships>
</file>

<file path=xl/worksheets/sheet1.xml><?xml version="1.0" encoding="utf-8"?>
<worksheet xmlns="http://schemas.openxmlformats.org/spreadsheetml/2006/main">
  <sheetPr>
    <outlinePr summaryBelow="1" summaryRight="1"/>
    <pageSetUpPr fitToPage="1"/>
  </sheetPr>
  <dimension ref="A1:E16"/>
  <sheetViews>
    <sheetView showGridLines="0" workbookViewId="0">
      <pane ySplit="4" topLeftCell="A5" activePane="bottomLeft" state="frozen"/>
      <selection pane="bottomLeft" activeCell="A1" sqref="A1"/>
    </sheetView>
  </sheetViews>
  <sheetFormatPr baseColWidth="8" defaultRowHeight="15"/>
  <cols>
    <col width="30" customWidth="1" min="1" max="1"/>
    <col width="16" customWidth="1" min="2" max="2"/>
    <col width="3" customWidth="1" min="3" max="3"/>
    <col width="32" customWidth="1" min="4" max="4"/>
    <col width="20" customWidth="1" min="5" max="5"/>
  </cols>
  <sheetData>
    <row r="1" ht="26" customHeight="1">
      <c r="A1" s="1" t="inlineStr">
        <is>
          <t>LOAN EXTRA-PAYMENT CALCULATOR</t>
        </is>
      </c>
    </row>
    <row r="2" ht="40.9" customHeight="1">
      <c r="A2" s="2" t="inlineStr">
        <is>
          <t>One loan, one monthly extra. Type in the cream cells below — the totals update the moment you do, and the Schedule tab shows the month-by-month math behind them.</t>
        </is>
      </c>
    </row>
    <row r="4" ht="20" customHeight="1">
      <c r="A4" s="3" t="inlineStr">
        <is>
          <t>YOUR LOAN</t>
        </is>
      </c>
      <c r="D4" s="4" t="inlineStr">
        <is>
          <t>THE ANSWER</t>
        </is>
      </c>
    </row>
    <row r="5" ht="39.45" customHeight="1">
      <c r="A5" s="5" t="inlineStr">
        <is>
          <t>Loan name</t>
        </is>
      </c>
      <c r="B5" s="6" t="inlineStr">
        <is>
          <t>Hatchback auto loan</t>
        </is>
      </c>
      <c r="D5" s="5" t="inlineStr">
        <is>
          <t>Payoff month — payment only</t>
        </is>
      </c>
      <c r="E5" s="7">
        <f>IF(SUMPRODUCT(--(Schedule!$F$2:$F$361&gt;0.005))&gt;=360,"Not within 30 years",SUMPRODUCT(--(Schedule!$F$2:$F$361&gt;0.005))+1)</f>
        <v/>
      </c>
    </row>
    <row r="6" ht="24.225" customHeight="1">
      <c r="A6" s="5" t="inlineStr">
        <is>
          <t>Balance</t>
        </is>
      </c>
      <c r="B6" s="8" t="n">
        <v>9800</v>
      </c>
      <c r="D6" s="5" t="inlineStr">
        <is>
          <t>Payoff date — payment only</t>
        </is>
      </c>
      <c r="E6" s="9">
        <f>IF(ISNUMBER($E$5),EDATE($B$12,$E$5-1),"—")</f>
        <v/>
      </c>
    </row>
    <row r="7" ht="39.45" customHeight="1">
      <c r="A7" s="5" t="inlineStr">
        <is>
          <t>APR</t>
        </is>
      </c>
      <c r="B7" s="10" t="n">
        <v>0.074</v>
      </c>
      <c r="D7" s="5" t="inlineStr">
        <is>
          <t>Payoff month — with your extra</t>
        </is>
      </c>
      <c r="E7" s="7">
        <f>IF(SUMPRODUCT(--(Schedule!$J$2:$J$361&gt;0.005))&gt;=360,"Not within 30 years",SUMPRODUCT(--(Schedule!$J$2:$J$361&gt;0.005))+1)</f>
        <v/>
      </c>
    </row>
    <row r="8" ht="39.45" customHeight="1">
      <c r="A8" s="5" t="inlineStr">
        <is>
          <t>Monthly payment (leave blank to compute from months left)</t>
        </is>
      </c>
      <c r="B8" s="8" t="n">
        <v>359</v>
      </c>
      <c r="D8" s="5" t="inlineStr">
        <is>
          <t>Payoff date — with your extra</t>
        </is>
      </c>
      <c r="E8" s="9">
        <f>IF(ISNUMBER($E$7),EDATE($B$12,$E$7-1),"—")</f>
        <v/>
      </c>
    </row>
    <row r="9" ht="39.45" customHeight="1">
      <c r="A9" s="5" t="inlineStr">
        <is>
          <t>Months left (used only if payment is blank)</t>
        </is>
      </c>
      <c r="B9" s="11" t="n">
        <v>30</v>
      </c>
      <c r="D9" s="5" t="inlineStr">
        <is>
          <t>Total interest — payment only</t>
        </is>
      </c>
      <c r="E9" s="12">
        <f>SUM(Schedule!$D$2:$D$361)</f>
        <v/>
      </c>
    </row>
    <row r="10" ht="39.45" customHeight="1">
      <c r="A10" s="5" t="inlineStr">
        <is>
          <t>Monthly extra</t>
        </is>
      </c>
      <c r="B10" s="8" t="n">
        <v>100</v>
      </c>
      <c r="D10" s="5" t="inlineStr">
        <is>
          <t>Total interest — with your extra</t>
        </is>
      </c>
      <c r="E10" s="12">
        <f>SUM(Schedule!$H$2:$H$361)</f>
        <v/>
      </c>
    </row>
    <row r="11" ht="39.45" customHeight="1">
      <c r="A11" s="5" t="inlineStr">
        <is>
          <t>Extra starts in month # (1 = next payment)</t>
        </is>
      </c>
      <c r="B11" s="13" t="n">
        <v>1</v>
      </c>
      <c r="D11" s="5" t="inlineStr">
        <is>
          <t>Interest saved</t>
        </is>
      </c>
      <c r="E11" s="14">
        <f>$E$9-$E$10</f>
        <v/>
      </c>
    </row>
    <row r="12" ht="24.225" customHeight="1">
      <c r="A12" s="5" t="inlineStr">
        <is>
          <t>Next payment date (month 1)</t>
        </is>
      </c>
      <c r="B12" s="15" t="n">
        <v>46388</v>
      </c>
      <c r="D12" s="5" t="inlineStr">
        <is>
          <t>Months saved</t>
        </is>
      </c>
      <c r="E12" s="16">
        <f>IF(AND(ISNUMBER($E$5),ISNUMBER($E$7)),$E$5-$E$7,"—")</f>
        <v/>
      </c>
    </row>
    <row r="13" ht="39.45" customHeight="1">
      <c r="A13" s="5" t="inlineStr">
        <is>
          <t>Payment used each month (computed if left blank)</t>
        </is>
      </c>
      <c r="B13" s="17">
        <f>IF(N($B$8)&gt;0,$B$8,IF(N($B$9)&gt;0,PMT($B$7/12,$B$9,-$B$6),0))</f>
        <v/>
      </c>
      <c r="D13" s="5" t="inlineStr">
        <is>
          <t>Total extra paid</t>
        </is>
      </c>
      <c r="E13" s="12">
        <f>SUMPRODUCT(Schedule!$I$2:$I$361-($B$13+Schedule!$G$2:$G$361+Schedule!$H$2:$H$361-ABS($B$13-Schedule!$G$2:$G$361-Schedule!$H$2:$H$361))/2)</f>
        <v/>
      </c>
    </row>
    <row r="14" ht="38" customHeight="1">
      <c r="A14" s="18">
        <f>IF($B$6&lt;=0,"",IF($B$13&lt;$B$6*$B$7/12,"Warning — this payment doesn't cover the first month's interest, so on the payment alone this loan never pays off.","This payment covers the first month's interest — see the Schedule tab for the month-by-month payoff."))</f>
        <v/>
      </c>
      <c r="B14" s="19" t="n"/>
      <c r="C14" s="19" t="n"/>
      <c r="D14" s="19" t="n"/>
      <c r="E14" s="20" t="n"/>
    </row>
    <row r="16" ht="46.7" customHeight="1">
      <c r="A16" s="21">
        <f>IF(AND(ISNUMBER($E$12),N($B$10)&gt;0),"Paying "&amp;TEXT($B$10,"$#,##0")&amp;" extra a month clears this loan "&amp;$E$12&amp;" months sooner and saves "&amp;TEXT($E$11,"$#,##0")&amp;" in interest.","Add a monthly extra above to see how much sooner this loan is paid off.")</f>
        <v/>
      </c>
      <c r="B16" s="19" t="n"/>
      <c r="C16" s="19" t="n"/>
      <c r="D16" s="19" t="n"/>
      <c r="E16" s="20" t="n"/>
    </row>
  </sheetData>
  <mergeCells count="6">
    <mergeCell ref="A4:B4"/>
    <mergeCell ref="A2:E2"/>
    <mergeCell ref="A16:E16"/>
    <mergeCell ref="A1:E1"/>
    <mergeCell ref="D4:E4"/>
    <mergeCell ref="A14:E14"/>
  </mergeCells>
  <conditionalFormatting sqref="A14:E14">
    <cfRule type="expression" priority="1" dxfId="0">
      <formula>LEFT($A$14,7)="Warning"</formula>
    </cfRule>
  </conditionalFormatting>
  <dataValidations count="6">
    <dataValidation sqref="B6" showDropDown="0" showInputMessage="0" showErrorMessage="1" allowBlank="1" errorTitle="Enter a number" error="Enter the balance in dollars." type="decimal" errorStyle="stop" operator="between">
      <formula1>0</formula1>
      <formula2>10000000</formula2>
    </dataValidation>
    <dataValidation sqref="B7" showDropDown="0" showInputMessage="0" showErrorMessage="1" allowBlank="1" errorTitle="Enter a number" error="Enter the APR as a percentage, e.g. 7.4%." type="decimal" errorStyle="stop" operator="between">
      <formula1>0</formula1>
      <formula2>1</formula2>
    </dataValidation>
    <dataValidation sqref="B8" showDropDown="0" showInputMessage="0" showErrorMessage="1" allowBlank="1" errorTitle="Enter a number" error="Enter the monthly payment in dollars, or leave it blank." type="decimal" errorStyle="stop" operator="greaterThanOrEqual">
      <formula1>0</formula1>
    </dataValidation>
    <dataValidation sqref="B9" showDropDown="0" showInputMessage="0" showErrorMessage="1" allowBlank="1" errorTitle="Enter a number" error="Enter the months left, 0 to 360." type="decimal" errorStyle="stop" operator="between">
      <formula1>0</formula1>
      <formula2>360</formula2>
    </dataValidation>
    <dataValidation sqref="B10" showDropDown="0" showInputMessage="0" showErrorMessage="1" allowBlank="1" errorTitle="Enter a number" error="Enter the monthly extra in dollars, 0 or more." type="decimal" errorStyle="stop" operator="greaterThanOrEqual">
      <formula1>0</formula1>
    </dataValidation>
    <dataValidation sqref="B11" showDropDown="0" showInputMessage="0" showErrorMessage="1" allowBlank="1" errorTitle="Enter a number" error="Enter the month the extra starts, 1 to 360." type="decimal" errorStyle="stop" operator="between">
      <formula1>1</formula1>
      <formula2>360</formula2>
    </dataValidation>
  </dataValidations>
  <printOptions horizontalCentered="1"/>
  <pageMargins left="0.5" right="0.5" top="0.5" bottom="0.5" header="0.3" footer="0.3"/>
  <pageSetup orientation="portrait" paperSize="1" fitToHeight="0" fitToWidth="1"/>
</worksheet>
</file>

<file path=xl/worksheets/sheet2.xml><?xml version="1.0" encoding="utf-8"?>
<worksheet xmlns="http://schemas.openxmlformats.org/spreadsheetml/2006/main">
  <sheetPr>
    <outlinePr summaryBelow="1" summaryRight="1"/>
    <pageSetUpPr fitToPage="1"/>
  </sheetPr>
  <dimension ref="A1:J361"/>
  <sheetViews>
    <sheetView showGridLines="0" workbookViewId="0">
      <pane ySplit="1" topLeftCell="A2" activePane="bottomLeft" state="frozen"/>
      <selection pane="bottomLeft" activeCell="A1" sqref="A1"/>
    </sheetView>
  </sheetViews>
  <sheetFormatPr baseColWidth="8" defaultRowHeight="15"/>
  <cols>
    <col width="8" customWidth="1" min="1" max="1"/>
    <col width="12" customWidth="1" min="2" max="2"/>
    <col width="14" customWidth="1" min="3" max="3"/>
    <col width="12" customWidth="1" min="4" max="4"/>
    <col width="12" customWidth="1" min="5" max="5"/>
    <col width="14" customWidth="1" min="6" max="6"/>
    <col width="14" customWidth="1" min="7" max="7"/>
    <col width="12" customWidth="1" min="8" max="8"/>
    <col width="14" customWidth="1" min="9" max="9"/>
    <col width="14" customWidth="1" min="10" max="10"/>
  </cols>
  <sheetData>
    <row r="1" ht="40" customHeight="1">
      <c r="A1" s="22" t="inlineStr">
        <is>
          <t>Month</t>
        </is>
      </c>
      <c r="B1" s="22" t="inlineStr">
        <is>
          <t>Date</t>
        </is>
      </c>
      <c r="C1" s="22" t="inlineStr">
        <is>
          <t>Balance at start (payment only)</t>
        </is>
      </c>
      <c r="D1" s="22" t="inlineStr">
        <is>
          <t>Interest (payment only)</t>
        </is>
      </c>
      <c r="E1" s="22" t="inlineStr">
        <is>
          <t>Payment (payment only)</t>
        </is>
      </c>
      <c r="F1" s="22" t="inlineStr">
        <is>
          <t>Balance at end (payment only)</t>
        </is>
      </c>
      <c r="G1" s="22" t="inlineStr">
        <is>
          <t>Balance at start (with extra)</t>
        </is>
      </c>
      <c r="H1" s="22" t="inlineStr">
        <is>
          <t>Interest (with extra)</t>
        </is>
      </c>
      <c r="I1" s="22" t="inlineStr">
        <is>
          <t>Payment incl. extra</t>
        </is>
      </c>
      <c r="J1" s="22" t="inlineStr">
        <is>
          <t>Balance at end (with extra)</t>
        </is>
      </c>
    </row>
    <row r="2">
      <c r="A2" s="23" t="n">
        <v>1</v>
      </c>
      <c r="B2" s="24">
        <f>EDATE(Calculator!$B$12,A2-1)</f>
        <v/>
      </c>
      <c r="C2" s="25">
        <f>Calculator!$B$6</f>
        <v/>
      </c>
      <c r="D2" s="25">
        <f>C2*Calculator!$B$7/12</f>
        <v/>
      </c>
      <c r="E2" s="25">
        <f>MIN(C2+D2,Calculator!$B$13)</f>
        <v/>
      </c>
      <c r="F2" s="25">
        <f>C2+D2-E2</f>
        <v/>
      </c>
      <c r="G2" s="25">
        <f>Calculator!$B$6</f>
        <v/>
      </c>
      <c r="H2" s="25">
        <f>G2*Calculator!$B$7/12</f>
        <v/>
      </c>
      <c r="I2" s="25">
        <f>MIN(G2+H2,Calculator!$B$13+IF(A2&gt;=Calculator!$B$11,Calculator!$B$10,0))</f>
        <v/>
      </c>
      <c r="J2" s="25">
        <f>G2+H2-I2</f>
        <v/>
      </c>
    </row>
    <row r="3">
      <c r="A3" s="23" t="n">
        <v>2</v>
      </c>
      <c r="B3" s="24">
        <f>EDATE(Calculator!$B$12,A3-1)</f>
        <v/>
      </c>
      <c r="C3" s="25">
        <f>F2</f>
        <v/>
      </c>
      <c r="D3" s="25">
        <f>C3*Calculator!$B$7/12</f>
        <v/>
      </c>
      <c r="E3" s="25">
        <f>MIN(C3+D3,Calculator!$B$13)</f>
        <v/>
      </c>
      <c r="F3" s="25">
        <f>C3+D3-E3</f>
        <v/>
      </c>
      <c r="G3" s="25">
        <f>J2</f>
        <v/>
      </c>
      <c r="H3" s="25">
        <f>G3*Calculator!$B$7/12</f>
        <v/>
      </c>
      <c r="I3" s="25">
        <f>MIN(G3+H3,Calculator!$B$13+IF(A3&gt;=Calculator!$B$11,Calculator!$B$10,0))</f>
        <v/>
      </c>
      <c r="J3" s="25">
        <f>G3+H3-I3</f>
        <v/>
      </c>
    </row>
    <row r="4">
      <c r="A4" s="23" t="n">
        <v>3</v>
      </c>
      <c r="B4" s="24">
        <f>EDATE(Calculator!$B$12,A4-1)</f>
        <v/>
      </c>
      <c r="C4" s="25">
        <f>F3</f>
        <v/>
      </c>
      <c r="D4" s="25">
        <f>C4*Calculator!$B$7/12</f>
        <v/>
      </c>
      <c r="E4" s="25">
        <f>MIN(C4+D4,Calculator!$B$13)</f>
        <v/>
      </c>
      <c r="F4" s="25">
        <f>C4+D4-E4</f>
        <v/>
      </c>
      <c r="G4" s="25">
        <f>J3</f>
        <v/>
      </c>
      <c r="H4" s="25">
        <f>G4*Calculator!$B$7/12</f>
        <v/>
      </c>
      <c r="I4" s="25">
        <f>MIN(G4+H4,Calculator!$B$13+IF(A4&gt;=Calculator!$B$11,Calculator!$B$10,0))</f>
        <v/>
      </c>
      <c r="J4" s="25">
        <f>G4+H4-I4</f>
        <v/>
      </c>
    </row>
    <row r="5">
      <c r="A5" s="23" t="n">
        <v>4</v>
      </c>
      <c r="B5" s="24">
        <f>EDATE(Calculator!$B$12,A5-1)</f>
        <v/>
      </c>
      <c r="C5" s="25">
        <f>F4</f>
        <v/>
      </c>
      <c r="D5" s="25">
        <f>C5*Calculator!$B$7/12</f>
        <v/>
      </c>
      <c r="E5" s="25">
        <f>MIN(C5+D5,Calculator!$B$13)</f>
        <v/>
      </c>
      <c r="F5" s="25">
        <f>C5+D5-E5</f>
        <v/>
      </c>
      <c r="G5" s="25">
        <f>J4</f>
        <v/>
      </c>
      <c r="H5" s="25">
        <f>G5*Calculator!$B$7/12</f>
        <v/>
      </c>
      <c r="I5" s="25">
        <f>MIN(G5+H5,Calculator!$B$13+IF(A5&gt;=Calculator!$B$11,Calculator!$B$10,0))</f>
        <v/>
      </c>
      <c r="J5" s="25">
        <f>G5+H5-I5</f>
        <v/>
      </c>
    </row>
    <row r="6">
      <c r="A6" s="23" t="n">
        <v>5</v>
      </c>
      <c r="B6" s="24">
        <f>EDATE(Calculator!$B$12,A6-1)</f>
        <v/>
      </c>
      <c r="C6" s="25">
        <f>F5</f>
        <v/>
      </c>
      <c r="D6" s="25">
        <f>C6*Calculator!$B$7/12</f>
        <v/>
      </c>
      <c r="E6" s="25">
        <f>MIN(C6+D6,Calculator!$B$13)</f>
        <v/>
      </c>
      <c r="F6" s="25">
        <f>C6+D6-E6</f>
        <v/>
      </c>
      <c r="G6" s="25">
        <f>J5</f>
        <v/>
      </c>
      <c r="H6" s="25">
        <f>G6*Calculator!$B$7/12</f>
        <v/>
      </c>
      <c r="I6" s="25">
        <f>MIN(G6+H6,Calculator!$B$13+IF(A6&gt;=Calculator!$B$11,Calculator!$B$10,0))</f>
        <v/>
      </c>
      <c r="J6" s="25">
        <f>G6+H6-I6</f>
        <v/>
      </c>
    </row>
    <row r="7">
      <c r="A7" s="23" t="n">
        <v>6</v>
      </c>
      <c r="B7" s="24">
        <f>EDATE(Calculator!$B$12,A7-1)</f>
        <v/>
      </c>
      <c r="C7" s="25">
        <f>F6</f>
        <v/>
      </c>
      <c r="D7" s="25">
        <f>C7*Calculator!$B$7/12</f>
        <v/>
      </c>
      <c r="E7" s="25">
        <f>MIN(C7+D7,Calculator!$B$13)</f>
        <v/>
      </c>
      <c r="F7" s="25">
        <f>C7+D7-E7</f>
        <v/>
      </c>
      <c r="G7" s="25">
        <f>J6</f>
        <v/>
      </c>
      <c r="H7" s="25">
        <f>G7*Calculator!$B$7/12</f>
        <v/>
      </c>
      <c r="I7" s="25">
        <f>MIN(G7+H7,Calculator!$B$13+IF(A7&gt;=Calculator!$B$11,Calculator!$B$10,0))</f>
        <v/>
      </c>
      <c r="J7" s="25">
        <f>G7+H7-I7</f>
        <v/>
      </c>
    </row>
    <row r="8">
      <c r="A8" s="23" t="n">
        <v>7</v>
      </c>
      <c r="B8" s="24">
        <f>EDATE(Calculator!$B$12,A8-1)</f>
        <v/>
      </c>
      <c r="C8" s="25">
        <f>F7</f>
        <v/>
      </c>
      <c r="D8" s="25">
        <f>C8*Calculator!$B$7/12</f>
        <v/>
      </c>
      <c r="E8" s="25">
        <f>MIN(C8+D8,Calculator!$B$13)</f>
        <v/>
      </c>
      <c r="F8" s="25">
        <f>C8+D8-E8</f>
        <v/>
      </c>
      <c r="G8" s="25">
        <f>J7</f>
        <v/>
      </c>
      <c r="H8" s="25">
        <f>G8*Calculator!$B$7/12</f>
        <v/>
      </c>
      <c r="I8" s="25">
        <f>MIN(G8+H8,Calculator!$B$13+IF(A8&gt;=Calculator!$B$11,Calculator!$B$10,0))</f>
        <v/>
      </c>
      <c r="J8" s="25">
        <f>G8+H8-I8</f>
        <v/>
      </c>
    </row>
    <row r="9">
      <c r="A9" s="23" t="n">
        <v>8</v>
      </c>
      <c r="B9" s="24">
        <f>EDATE(Calculator!$B$12,A9-1)</f>
        <v/>
      </c>
      <c r="C9" s="25">
        <f>F8</f>
        <v/>
      </c>
      <c r="D9" s="25">
        <f>C9*Calculator!$B$7/12</f>
        <v/>
      </c>
      <c r="E9" s="25">
        <f>MIN(C9+D9,Calculator!$B$13)</f>
        <v/>
      </c>
      <c r="F9" s="25">
        <f>C9+D9-E9</f>
        <v/>
      </c>
      <c r="G9" s="25">
        <f>J8</f>
        <v/>
      </c>
      <c r="H9" s="25">
        <f>G9*Calculator!$B$7/12</f>
        <v/>
      </c>
      <c r="I9" s="25">
        <f>MIN(G9+H9,Calculator!$B$13+IF(A9&gt;=Calculator!$B$11,Calculator!$B$10,0))</f>
        <v/>
      </c>
      <c r="J9" s="25">
        <f>G9+H9-I9</f>
        <v/>
      </c>
    </row>
    <row r="10">
      <c r="A10" s="23" t="n">
        <v>9</v>
      </c>
      <c r="B10" s="24">
        <f>EDATE(Calculator!$B$12,A10-1)</f>
        <v/>
      </c>
      <c r="C10" s="25">
        <f>F9</f>
        <v/>
      </c>
      <c r="D10" s="25">
        <f>C10*Calculator!$B$7/12</f>
        <v/>
      </c>
      <c r="E10" s="25">
        <f>MIN(C10+D10,Calculator!$B$13)</f>
        <v/>
      </c>
      <c r="F10" s="25">
        <f>C10+D10-E10</f>
        <v/>
      </c>
      <c r="G10" s="25">
        <f>J9</f>
        <v/>
      </c>
      <c r="H10" s="25">
        <f>G10*Calculator!$B$7/12</f>
        <v/>
      </c>
      <c r="I10" s="25">
        <f>MIN(G10+H10,Calculator!$B$13+IF(A10&gt;=Calculator!$B$11,Calculator!$B$10,0))</f>
        <v/>
      </c>
      <c r="J10" s="25">
        <f>G10+H10-I10</f>
        <v/>
      </c>
    </row>
    <row r="11">
      <c r="A11" s="23" t="n">
        <v>10</v>
      </c>
      <c r="B11" s="24">
        <f>EDATE(Calculator!$B$12,A11-1)</f>
        <v/>
      </c>
      <c r="C11" s="25">
        <f>F10</f>
        <v/>
      </c>
      <c r="D11" s="25">
        <f>C11*Calculator!$B$7/12</f>
        <v/>
      </c>
      <c r="E11" s="25">
        <f>MIN(C11+D11,Calculator!$B$13)</f>
        <v/>
      </c>
      <c r="F11" s="25">
        <f>C11+D11-E11</f>
        <v/>
      </c>
      <c r="G11" s="25">
        <f>J10</f>
        <v/>
      </c>
      <c r="H11" s="25">
        <f>G11*Calculator!$B$7/12</f>
        <v/>
      </c>
      <c r="I11" s="25">
        <f>MIN(G11+H11,Calculator!$B$13+IF(A11&gt;=Calculator!$B$11,Calculator!$B$10,0))</f>
        <v/>
      </c>
      <c r="J11" s="25">
        <f>G11+H11-I11</f>
        <v/>
      </c>
    </row>
    <row r="12">
      <c r="A12" s="23" t="n">
        <v>11</v>
      </c>
      <c r="B12" s="24">
        <f>EDATE(Calculator!$B$12,A12-1)</f>
        <v/>
      </c>
      <c r="C12" s="25">
        <f>F11</f>
        <v/>
      </c>
      <c r="D12" s="25">
        <f>C12*Calculator!$B$7/12</f>
        <v/>
      </c>
      <c r="E12" s="25">
        <f>MIN(C12+D12,Calculator!$B$13)</f>
        <v/>
      </c>
      <c r="F12" s="25">
        <f>C12+D12-E12</f>
        <v/>
      </c>
      <c r="G12" s="25">
        <f>J11</f>
        <v/>
      </c>
      <c r="H12" s="25">
        <f>G12*Calculator!$B$7/12</f>
        <v/>
      </c>
      <c r="I12" s="25">
        <f>MIN(G12+H12,Calculator!$B$13+IF(A12&gt;=Calculator!$B$11,Calculator!$B$10,0))</f>
        <v/>
      </c>
      <c r="J12" s="25">
        <f>G12+H12-I12</f>
        <v/>
      </c>
    </row>
    <row r="13">
      <c r="A13" s="23" t="n">
        <v>12</v>
      </c>
      <c r="B13" s="24">
        <f>EDATE(Calculator!$B$12,A13-1)</f>
        <v/>
      </c>
      <c r="C13" s="25">
        <f>F12</f>
        <v/>
      </c>
      <c r="D13" s="25">
        <f>C13*Calculator!$B$7/12</f>
        <v/>
      </c>
      <c r="E13" s="25">
        <f>MIN(C13+D13,Calculator!$B$13)</f>
        <v/>
      </c>
      <c r="F13" s="25">
        <f>C13+D13-E13</f>
        <v/>
      </c>
      <c r="G13" s="25">
        <f>J12</f>
        <v/>
      </c>
      <c r="H13" s="25">
        <f>G13*Calculator!$B$7/12</f>
        <v/>
      </c>
      <c r="I13" s="25">
        <f>MIN(G13+H13,Calculator!$B$13+IF(A13&gt;=Calculator!$B$11,Calculator!$B$10,0))</f>
        <v/>
      </c>
      <c r="J13" s="25">
        <f>G13+H13-I13</f>
        <v/>
      </c>
    </row>
    <row r="14">
      <c r="A14" s="23" t="n">
        <v>13</v>
      </c>
      <c r="B14" s="24">
        <f>EDATE(Calculator!$B$12,A14-1)</f>
        <v/>
      </c>
      <c r="C14" s="25">
        <f>F13</f>
        <v/>
      </c>
      <c r="D14" s="25">
        <f>C14*Calculator!$B$7/12</f>
        <v/>
      </c>
      <c r="E14" s="25">
        <f>MIN(C14+D14,Calculator!$B$13)</f>
        <v/>
      </c>
      <c r="F14" s="25">
        <f>C14+D14-E14</f>
        <v/>
      </c>
      <c r="G14" s="25">
        <f>J13</f>
        <v/>
      </c>
      <c r="H14" s="25">
        <f>G14*Calculator!$B$7/12</f>
        <v/>
      </c>
      <c r="I14" s="25">
        <f>MIN(G14+H14,Calculator!$B$13+IF(A14&gt;=Calculator!$B$11,Calculator!$B$10,0))</f>
        <v/>
      </c>
      <c r="J14" s="25">
        <f>G14+H14-I14</f>
        <v/>
      </c>
    </row>
    <row r="15">
      <c r="A15" s="23" t="n">
        <v>14</v>
      </c>
      <c r="B15" s="24">
        <f>EDATE(Calculator!$B$12,A15-1)</f>
        <v/>
      </c>
      <c r="C15" s="25">
        <f>F14</f>
        <v/>
      </c>
      <c r="D15" s="25">
        <f>C15*Calculator!$B$7/12</f>
        <v/>
      </c>
      <c r="E15" s="25">
        <f>MIN(C15+D15,Calculator!$B$13)</f>
        <v/>
      </c>
      <c r="F15" s="25">
        <f>C15+D15-E15</f>
        <v/>
      </c>
      <c r="G15" s="25">
        <f>J14</f>
        <v/>
      </c>
      <c r="H15" s="25">
        <f>G15*Calculator!$B$7/12</f>
        <v/>
      </c>
      <c r="I15" s="25">
        <f>MIN(G15+H15,Calculator!$B$13+IF(A15&gt;=Calculator!$B$11,Calculator!$B$10,0))</f>
        <v/>
      </c>
      <c r="J15" s="25">
        <f>G15+H15-I15</f>
        <v/>
      </c>
    </row>
    <row r="16">
      <c r="A16" s="23" t="n">
        <v>15</v>
      </c>
      <c r="B16" s="24">
        <f>EDATE(Calculator!$B$12,A16-1)</f>
        <v/>
      </c>
      <c r="C16" s="25">
        <f>F15</f>
        <v/>
      </c>
      <c r="D16" s="25">
        <f>C16*Calculator!$B$7/12</f>
        <v/>
      </c>
      <c r="E16" s="25">
        <f>MIN(C16+D16,Calculator!$B$13)</f>
        <v/>
      </c>
      <c r="F16" s="25">
        <f>C16+D16-E16</f>
        <v/>
      </c>
      <c r="G16" s="25">
        <f>J15</f>
        <v/>
      </c>
      <c r="H16" s="25">
        <f>G16*Calculator!$B$7/12</f>
        <v/>
      </c>
      <c r="I16" s="25">
        <f>MIN(G16+H16,Calculator!$B$13+IF(A16&gt;=Calculator!$B$11,Calculator!$B$10,0))</f>
        <v/>
      </c>
      <c r="J16" s="25">
        <f>G16+H16-I16</f>
        <v/>
      </c>
    </row>
    <row r="17">
      <c r="A17" s="23" t="n">
        <v>16</v>
      </c>
      <c r="B17" s="24">
        <f>EDATE(Calculator!$B$12,A17-1)</f>
        <v/>
      </c>
      <c r="C17" s="25">
        <f>F16</f>
        <v/>
      </c>
      <c r="D17" s="25">
        <f>C17*Calculator!$B$7/12</f>
        <v/>
      </c>
      <c r="E17" s="25">
        <f>MIN(C17+D17,Calculator!$B$13)</f>
        <v/>
      </c>
      <c r="F17" s="25">
        <f>C17+D17-E17</f>
        <v/>
      </c>
      <c r="G17" s="25">
        <f>J16</f>
        <v/>
      </c>
      <c r="H17" s="25">
        <f>G17*Calculator!$B$7/12</f>
        <v/>
      </c>
      <c r="I17" s="25">
        <f>MIN(G17+H17,Calculator!$B$13+IF(A17&gt;=Calculator!$B$11,Calculator!$B$10,0))</f>
        <v/>
      </c>
      <c r="J17" s="25">
        <f>G17+H17-I17</f>
        <v/>
      </c>
    </row>
    <row r="18">
      <c r="A18" s="23" t="n">
        <v>17</v>
      </c>
      <c r="B18" s="24">
        <f>EDATE(Calculator!$B$12,A18-1)</f>
        <v/>
      </c>
      <c r="C18" s="25">
        <f>F17</f>
        <v/>
      </c>
      <c r="D18" s="25">
        <f>C18*Calculator!$B$7/12</f>
        <v/>
      </c>
      <c r="E18" s="25">
        <f>MIN(C18+D18,Calculator!$B$13)</f>
        <v/>
      </c>
      <c r="F18" s="25">
        <f>C18+D18-E18</f>
        <v/>
      </c>
      <c r="G18" s="25">
        <f>J17</f>
        <v/>
      </c>
      <c r="H18" s="25">
        <f>G18*Calculator!$B$7/12</f>
        <v/>
      </c>
      <c r="I18" s="25">
        <f>MIN(G18+H18,Calculator!$B$13+IF(A18&gt;=Calculator!$B$11,Calculator!$B$10,0))</f>
        <v/>
      </c>
      <c r="J18" s="25">
        <f>G18+H18-I18</f>
        <v/>
      </c>
    </row>
    <row r="19">
      <c r="A19" s="23" t="n">
        <v>18</v>
      </c>
      <c r="B19" s="24">
        <f>EDATE(Calculator!$B$12,A19-1)</f>
        <v/>
      </c>
      <c r="C19" s="25">
        <f>F18</f>
        <v/>
      </c>
      <c r="D19" s="25">
        <f>C19*Calculator!$B$7/12</f>
        <v/>
      </c>
      <c r="E19" s="25">
        <f>MIN(C19+D19,Calculator!$B$13)</f>
        <v/>
      </c>
      <c r="F19" s="25">
        <f>C19+D19-E19</f>
        <v/>
      </c>
      <c r="G19" s="25">
        <f>J18</f>
        <v/>
      </c>
      <c r="H19" s="25">
        <f>G19*Calculator!$B$7/12</f>
        <v/>
      </c>
      <c r="I19" s="25">
        <f>MIN(G19+H19,Calculator!$B$13+IF(A19&gt;=Calculator!$B$11,Calculator!$B$10,0))</f>
        <v/>
      </c>
      <c r="J19" s="25">
        <f>G19+H19-I19</f>
        <v/>
      </c>
    </row>
    <row r="20">
      <c r="A20" s="23" t="n">
        <v>19</v>
      </c>
      <c r="B20" s="24">
        <f>EDATE(Calculator!$B$12,A20-1)</f>
        <v/>
      </c>
      <c r="C20" s="25">
        <f>F19</f>
        <v/>
      </c>
      <c r="D20" s="25">
        <f>C20*Calculator!$B$7/12</f>
        <v/>
      </c>
      <c r="E20" s="25">
        <f>MIN(C20+D20,Calculator!$B$13)</f>
        <v/>
      </c>
      <c r="F20" s="25">
        <f>C20+D20-E20</f>
        <v/>
      </c>
      <c r="G20" s="25">
        <f>J19</f>
        <v/>
      </c>
      <c r="H20" s="25">
        <f>G20*Calculator!$B$7/12</f>
        <v/>
      </c>
      <c r="I20" s="25">
        <f>MIN(G20+H20,Calculator!$B$13+IF(A20&gt;=Calculator!$B$11,Calculator!$B$10,0))</f>
        <v/>
      </c>
      <c r="J20" s="25">
        <f>G20+H20-I20</f>
        <v/>
      </c>
    </row>
    <row r="21">
      <c r="A21" s="23" t="n">
        <v>20</v>
      </c>
      <c r="B21" s="24">
        <f>EDATE(Calculator!$B$12,A21-1)</f>
        <v/>
      </c>
      <c r="C21" s="25">
        <f>F20</f>
        <v/>
      </c>
      <c r="D21" s="25">
        <f>C21*Calculator!$B$7/12</f>
        <v/>
      </c>
      <c r="E21" s="25">
        <f>MIN(C21+D21,Calculator!$B$13)</f>
        <v/>
      </c>
      <c r="F21" s="25">
        <f>C21+D21-E21</f>
        <v/>
      </c>
      <c r="G21" s="25">
        <f>J20</f>
        <v/>
      </c>
      <c r="H21" s="25">
        <f>G21*Calculator!$B$7/12</f>
        <v/>
      </c>
      <c r="I21" s="25">
        <f>MIN(G21+H21,Calculator!$B$13+IF(A21&gt;=Calculator!$B$11,Calculator!$B$10,0))</f>
        <v/>
      </c>
      <c r="J21" s="25">
        <f>G21+H21-I21</f>
        <v/>
      </c>
    </row>
    <row r="22">
      <c r="A22" s="23" t="n">
        <v>21</v>
      </c>
      <c r="B22" s="24">
        <f>EDATE(Calculator!$B$12,A22-1)</f>
        <v/>
      </c>
      <c r="C22" s="25">
        <f>F21</f>
        <v/>
      </c>
      <c r="D22" s="25">
        <f>C22*Calculator!$B$7/12</f>
        <v/>
      </c>
      <c r="E22" s="25">
        <f>MIN(C22+D22,Calculator!$B$13)</f>
        <v/>
      </c>
      <c r="F22" s="25">
        <f>C22+D22-E22</f>
        <v/>
      </c>
      <c r="G22" s="25">
        <f>J21</f>
        <v/>
      </c>
      <c r="H22" s="25">
        <f>G22*Calculator!$B$7/12</f>
        <v/>
      </c>
      <c r="I22" s="25">
        <f>MIN(G22+H22,Calculator!$B$13+IF(A22&gt;=Calculator!$B$11,Calculator!$B$10,0))</f>
        <v/>
      </c>
      <c r="J22" s="25">
        <f>G22+H22-I22</f>
        <v/>
      </c>
    </row>
    <row r="23">
      <c r="A23" s="23" t="n">
        <v>22</v>
      </c>
      <c r="B23" s="24">
        <f>EDATE(Calculator!$B$12,A23-1)</f>
        <v/>
      </c>
      <c r="C23" s="25">
        <f>F22</f>
        <v/>
      </c>
      <c r="D23" s="25">
        <f>C23*Calculator!$B$7/12</f>
        <v/>
      </c>
      <c r="E23" s="25">
        <f>MIN(C23+D23,Calculator!$B$13)</f>
        <v/>
      </c>
      <c r="F23" s="25">
        <f>C23+D23-E23</f>
        <v/>
      </c>
      <c r="G23" s="25">
        <f>J22</f>
        <v/>
      </c>
      <c r="H23" s="25">
        <f>G23*Calculator!$B$7/12</f>
        <v/>
      </c>
      <c r="I23" s="25">
        <f>MIN(G23+H23,Calculator!$B$13+IF(A23&gt;=Calculator!$B$11,Calculator!$B$10,0))</f>
        <v/>
      </c>
      <c r="J23" s="25">
        <f>G23+H23-I23</f>
        <v/>
      </c>
    </row>
    <row r="24">
      <c r="A24" s="23" t="n">
        <v>23</v>
      </c>
      <c r="B24" s="24">
        <f>EDATE(Calculator!$B$12,A24-1)</f>
        <v/>
      </c>
      <c r="C24" s="25">
        <f>F23</f>
        <v/>
      </c>
      <c r="D24" s="25">
        <f>C24*Calculator!$B$7/12</f>
        <v/>
      </c>
      <c r="E24" s="25">
        <f>MIN(C24+D24,Calculator!$B$13)</f>
        <v/>
      </c>
      <c r="F24" s="25">
        <f>C24+D24-E24</f>
        <v/>
      </c>
      <c r="G24" s="25">
        <f>J23</f>
        <v/>
      </c>
      <c r="H24" s="25">
        <f>G24*Calculator!$B$7/12</f>
        <v/>
      </c>
      <c r="I24" s="25">
        <f>MIN(G24+H24,Calculator!$B$13+IF(A24&gt;=Calculator!$B$11,Calculator!$B$10,0))</f>
        <v/>
      </c>
      <c r="J24" s="25">
        <f>G24+H24-I24</f>
        <v/>
      </c>
    </row>
    <row r="25">
      <c r="A25" s="23" t="n">
        <v>24</v>
      </c>
      <c r="B25" s="24">
        <f>EDATE(Calculator!$B$12,A25-1)</f>
        <v/>
      </c>
      <c r="C25" s="25">
        <f>F24</f>
        <v/>
      </c>
      <c r="D25" s="25">
        <f>C25*Calculator!$B$7/12</f>
        <v/>
      </c>
      <c r="E25" s="25">
        <f>MIN(C25+D25,Calculator!$B$13)</f>
        <v/>
      </c>
      <c r="F25" s="25">
        <f>C25+D25-E25</f>
        <v/>
      </c>
      <c r="G25" s="25">
        <f>J24</f>
        <v/>
      </c>
      <c r="H25" s="25">
        <f>G25*Calculator!$B$7/12</f>
        <v/>
      </c>
      <c r="I25" s="25">
        <f>MIN(G25+H25,Calculator!$B$13+IF(A25&gt;=Calculator!$B$11,Calculator!$B$10,0))</f>
        <v/>
      </c>
      <c r="J25" s="25">
        <f>G25+H25-I25</f>
        <v/>
      </c>
    </row>
    <row r="26">
      <c r="A26" s="23" t="n">
        <v>25</v>
      </c>
      <c r="B26" s="24">
        <f>EDATE(Calculator!$B$12,A26-1)</f>
        <v/>
      </c>
      <c r="C26" s="25">
        <f>F25</f>
        <v/>
      </c>
      <c r="D26" s="25">
        <f>C26*Calculator!$B$7/12</f>
        <v/>
      </c>
      <c r="E26" s="25">
        <f>MIN(C26+D26,Calculator!$B$13)</f>
        <v/>
      </c>
      <c r="F26" s="25">
        <f>C26+D26-E26</f>
        <v/>
      </c>
      <c r="G26" s="25">
        <f>J25</f>
        <v/>
      </c>
      <c r="H26" s="25">
        <f>G26*Calculator!$B$7/12</f>
        <v/>
      </c>
      <c r="I26" s="25">
        <f>MIN(G26+H26,Calculator!$B$13+IF(A26&gt;=Calculator!$B$11,Calculator!$B$10,0))</f>
        <v/>
      </c>
      <c r="J26" s="25">
        <f>G26+H26-I26</f>
        <v/>
      </c>
    </row>
    <row r="27">
      <c r="A27" s="23" t="n">
        <v>26</v>
      </c>
      <c r="B27" s="24">
        <f>EDATE(Calculator!$B$12,A27-1)</f>
        <v/>
      </c>
      <c r="C27" s="25">
        <f>F26</f>
        <v/>
      </c>
      <c r="D27" s="25">
        <f>C27*Calculator!$B$7/12</f>
        <v/>
      </c>
      <c r="E27" s="25">
        <f>MIN(C27+D27,Calculator!$B$13)</f>
        <v/>
      </c>
      <c r="F27" s="25">
        <f>C27+D27-E27</f>
        <v/>
      </c>
      <c r="G27" s="25">
        <f>J26</f>
        <v/>
      </c>
      <c r="H27" s="25">
        <f>G27*Calculator!$B$7/12</f>
        <v/>
      </c>
      <c r="I27" s="25">
        <f>MIN(G27+H27,Calculator!$B$13+IF(A27&gt;=Calculator!$B$11,Calculator!$B$10,0))</f>
        <v/>
      </c>
      <c r="J27" s="25">
        <f>G27+H27-I27</f>
        <v/>
      </c>
    </row>
    <row r="28">
      <c r="A28" s="23" t="n">
        <v>27</v>
      </c>
      <c r="B28" s="24">
        <f>EDATE(Calculator!$B$12,A28-1)</f>
        <v/>
      </c>
      <c r="C28" s="25">
        <f>F27</f>
        <v/>
      </c>
      <c r="D28" s="25">
        <f>C28*Calculator!$B$7/12</f>
        <v/>
      </c>
      <c r="E28" s="25">
        <f>MIN(C28+D28,Calculator!$B$13)</f>
        <v/>
      </c>
      <c r="F28" s="25">
        <f>C28+D28-E28</f>
        <v/>
      </c>
      <c r="G28" s="25">
        <f>J27</f>
        <v/>
      </c>
      <c r="H28" s="25">
        <f>G28*Calculator!$B$7/12</f>
        <v/>
      </c>
      <c r="I28" s="25">
        <f>MIN(G28+H28,Calculator!$B$13+IF(A28&gt;=Calculator!$B$11,Calculator!$B$10,0))</f>
        <v/>
      </c>
      <c r="J28" s="25">
        <f>G28+H28-I28</f>
        <v/>
      </c>
    </row>
    <row r="29">
      <c r="A29" s="23" t="n">
        <v>28</v>
      </c>
      <c r="B29" s="24">
        <f>EDATE(Calculator!$B$12,A29-1)</f>
        <v/>
      </c>
      <c r="C29" s="25">
        <f>F28</f>
        <v/>
      </c>
      <c r="D29" s="25">
        <f>C29*Calculator!$B$7/12</f>
        <v/>
      </c>
      <c r="E29" s="25">
        <f>MIN(C29+D29,Calculator!$B$13)</f>
        <v/>
      </c>
      <c r="F29" s="25">
        <f>C29+D29-E29</f>
        <v/>
      </c>
      <c r="G29" s="25">
        <f>J28</f>
        <v/>
      </c>
      <c r="H29" s="25">
        <f>G29*Calculator!$B$7/12</f>
        <v/>
      </c>
      <c r="I29" s="25">
        <f>MIN(G29+H29,Calculator!$B$13+IF(A29&gt;=Calculator!$B$11,Calculator!$B$10,0))</f>
        <v/>
      </c>
      <c r="J29" s="25">
        <f>G29+H29-I29</f>
        <v/>
      </c>
    </row>
    <row r="30">
      <c r="A30" s="23" t="n">
        <v>29</v>
      </c>
      <c r="B30" s="24">
        <f>EDATE(Calculator!$B$12,A30-1)</f>
        <v/>
      </c>
      <c r="C30" s="25">
        <f>F29</f>
        <v/>
      </c>
      <c r="D30" s="25">
        <f>C30*Calculator!$B$7/12</f>
        <v/>
      </c>
      <c r="E30" s="25">
        <f>MIN(C30+D30,Calculator!$B$13)</f>
        <v/>
      </c>
      <c r="F30" s="25">
        <f>C30+D30-E30</f>
        <v/>
      </c>
      <c r="G30" s="25">
        <f>J29</f>
        <v/>
      </c>
      <c r="H30" s="25">
        <f>G30*Calculator!$B$7/12</f>
        <v/>
      </c>
      <c r="I30" s="25">
        <f>MIN(G30+H30,Calculator!$B$13+IF(A30&gt;=Calculator!$B$11,Calculator!$B$10,0))</f>
        <v/>
      </c>
      <c r="J30" s="25">
        <f>G30+H30-I30</f>
        <v/>
      </c>
    </row>
    <row r="31">
      <c r="A31" s="23" t="n">
        <v>30</v>
      </c>
      <c r="B31" s="24">
        <f>EDATE(Calculator!$B$12,A31-1)</f>
        <v/>
      </c>
      <c r="C31" s="25">
        <f>F30</f>
        <v/>
      </c>
      <c r="D31" s="25">
        <f>C31*Calculator!$B$7/12</f>
        <v/>
      </c>
      <c r="E31" s="25">
        <f>MIN(C31+D31,Calculator!$B$13)</f>
        <v/>
      </c>
      <c r="F31" s="25">
        <f>C31+D31-E31</f>
        <v/>
      </c>
      <c r="G31" s="25">
        <f>J30</f>
        <v/>
      </c>
      <c r="H31" s="25">
        <f>G31*Calculator!$B$7/12</f>
        <v/>
      </c>
      <c r="I31" s="25">
        <f>MIN(G31+H31,Calculator!$B$13+IF(A31&gt;=Calculator!$B$11,Calculator!$B$10,0))</f>
        <v/>
      </c>
      <c r="J31" s="25">
        <f>G31+H31-I31</f>
        <v/>
      </c>
    </row>
    <row r="32">
      <c r="A32" s="23" t="n">
        <v>31</v>
      </c>
      <c r="B32" s="24">
        <f>EDATE(Calculator!$B$12,A32-1)</f>
        <v/>
      </c>
      <c r="C32" s="25">
        <f>F31</f>
        <v/>
      </c>
      <c r="D32" s="25">
        <f>C32*Calculator!$B$7/12</f>
        <v/>
      </c>
      <c r="E32" s="25">
        <f>MIN(C32+D32,Calculator!$B$13)</f>
        <v/>
      </c>
      <c r="F32" s="25">
        <f>C32+D32-E32</f>
        <v/>
      </c>
      <c r="G32" s="25">
        <f>J31</f>
        <v/>
      </c>
      <c r="H32" s="25">
        <f>G32*Calculator!$B$7/12</f>
        <v/>
      </c>
      <c r="I32" s="25">
        <f>MIN(G32+H32,Calculator!$B$13+IF(A32&gt;=Calculator!$B$11,Calculator!$B$10,0))</f>
        <v/>
      </c>
      <c r="J32" s="25">
        <f>G32+H32-I32</f>
        <v/>
      </c>
    </row>
    <row r="33">
      <c r="A33" s="23" t="n">
        <v>32</v>
      </c>
      <c r="B33" s="24">
        <f>EDATE(Calculator!$B$12,A33-1)</f>
        <v/>
      </c>
      <c r="C33" s="25">
        <f>F32</f>
        <v/>
      </c>
      <c r="D33" s="25">
        <f>C33*Calculator!$B$7/12</f>
        <v/>
      </c>
      <c r="E33" s="25">
        <f>MIN(C33+D33,Calculator!$B$13)</f>
        <v/>
      </c>
      <c r="F33" s="25">
        <f>C33+D33-E33</f>
        <v/>
      </c>
      <c r="G33" s="25">
        <f>J32</f>
        <v/>
      </c>
      <c r="H33" s="25">
        <f>G33*Calculator!$B$7/12</f>
        <v/>
      </c>
      <c r="I33" s="25">
        <f>MIN(G33+H33,Calculator!$B$13+IF(A33&gt;=Calculator!$B$11,Calculator!$B$10,0))</f>
        <v/>
      </c>
      <c r="J33" s="25">
        <f>G33+H33-I33</f>
        <v/>
      </c>
    </row>
    <row r="34">
      <c r="A34" s="23" t="n">
        <v>33</v>
      </c>
      <c r="B34" s="24">
        <f>EDATE(Calculator!$B$12,A34-1)</f>
        <v/>
      </c>
      <c r="C34" s="25">
        <f>F33</f>
        <v/>
      </c>
      <c r="D34" s="25">
        <f>C34*Calculator!$B$7/12</f>
        <v/>
      </c>
      <c r="E34" s="25">
        <f>MIN(C34+D34,Calculator!$B$13)</f>
        <v/>
      </c>
      <c r="F34" s="25">
        <f>C34+D34-E34</f>
        <v/>
      </c>
      <c r="G34" s="25">
        <f>J33</f>
        <v/>
      </c>
      <c r="H34" s="25">
        <f>G34*Calculator!$B$7/12</f>
        <v/>
      </c>
      <c r="I34" s="25">
        <f>MIN(G34+H34,Calculator!$B$13+IF(A34&gt;=Calculator!$B$11,Calculator!$B$10,0))</f>
        <v/>
      </c>
      <c r="J34" s="25">
        <f>G34+H34-I34</f>
        <v/>
      </c>
    </row>
    <row r="35">
      <c r="A35" s="23" t="n">
        <v>34</v>
      </c>
      <c r="B35" s="24">
        <f>EDATE(Calculator!$B$12,A35-1)</f>
        <v/>
      </c>
      <c r="C35" s="25">
        <f>F34</f>
        <v/>
      </c>
      <c r="D35" s="25">
        <f>C35*Calculator!$B$7/12</f>
        <v/>
      </c>
      <c r="E35" s="25">
        <f>MIN(C35+D35,Calculator!$B$13)</f>
        <v/>
      </c>
      <c r="F35" s="25">
        <f>C35+D35-E35</f>
        <v/>
      </c>
      <c r="G35" s="25">
        <f>J34</f>
        <v/>
      </c>
      <c r="H35" s="25">
        <f>G35*Calculator!$B$7/12</f>
        <v/>
      </c>
      <c r="I35" s="25">
        <f>MIN(G35+H35,Calculator!$B$13+IF(A35&gt;=Calculator!$B$11,Calculator!$B$10,0))</f>
        <v/>
      </c>
      <c r="J35" s="25">
        <f>G35+H35-I35</f>
        <v/>
      </c>
    </row>
    <row r="36">
      <c r="A36" s="23" t="n">
        <v>35</v>
      </c>
      <c r="B36" s="24">
        <f>EDATE(Calculator!$B$12,A36-1)</f>
        <v/>
      </c>
      <c r="C36" s="25">
        <f>F35</f>
        <v/>
      </c>
      <c r="D36" s="25">
        <f>C36*Calculator!$B$7/12</f>
        <v/>
      </c>
      <c r="E36" s="25">
        <f>MIN(C36+D36,Calculator!$B$13)</f>
        <v/>
      </c>
      <c r="F36" s="25">
        <f>C36+D36-E36</f>
        <v/>
      </c>
      <c r="G36" s="25">
        <f>J35</f>
        <v/>
      </c>
      <c r="H36" s="25">
        <f>G36*Calculator!$B$7/12</f>
        <v/>
      </c>
      <c r="I36" s="25">
        <f>MIN(G36+H36,Calculator!$B$13+IF(A36&gt;=Calculator!$B$11,Calculator!$B$10,0))</f>
        <v/>
      </c>
      <c r="J36" s="25">
        <f>G36+H36-I36</f>
        <v/>
      </c>
    </row>
    <row r="37">
      <c r="A37" s="23" t="n">
        <v>36</v>
      </c>
      <c r="B37" s="24">
        <f>EDATE(Calculator!$B$12,A37-1)</f>
        <v/>
      </c>
      <c r="C37" s="25">
        <f>F36</f>
        <v/>
      </c>
      <c r="D37" s="25">
        <f>C37*Calculator!$B$7/12</f>
        <v/>
      </c>
      <c r="E37" s="25">
        <f>MIN(C37+D37,Calculator!$B$13)</f>
        <v/>
      </c>
      <c r="F37" s="25">
        <f>C37+D37-E37</f>
        <v/>
      </c>
      <c r="G37" s="25">
        <f>J36</f>
        <v/>
      </c>
      <c r="H37" s="25">
        <f>G37*Calculator!$B$7/12</f>
        <v/>
      </c>
      <c r="I37" s="25">
        <f>MIN(G37+H37,Calculator!$B$13+IF(A37&gt;=Calculator!$B$11,Calculator!$B$10,0))</f>
        <v/>
      </c>
      <c r="J37" s="25">
        <f>G37+H37-I37</f>
        <v/>
      </c>
    </row>
    <row r="38">
      <c r="A38" s="23" t="n">
        <v>37</v>
      </c>
      <c r="B38" s="24">
        <f>EDATE(Calculator!$B$12,A38-1)</f>
        <v/>
      </c>
      <c r="C38" s="25">
        <f>F37</f>
        <v/>
      </c>
      <c r="D38" s="25">
        <f>C38*Calculator!$B$7/12</f>
        <v/>
      </c>
      <c r="E38" s="25">
        <f>MIN(C38+D38,Calculator!$B$13)</f>
        <v/>
      </c>
      <c r="F38" s="25">
        <f>C38+D38-E38</f>
        <v/>
      </c>
      <c r="G38" s="25">
        <f>J37</f>
        <v/>
      </c>
      <c r="H38" s="25">
        <f>G38*Calculator!$B$7/12</f>
        <v/>
      </c>
      <c r="I38" s="25">
        <f>MIN(G38+H38,Calculator!$B$13+IF(A38&gt;=Calculator!$B$11,Calculator!$B$10,0))</f>
        <v/>
      </c>
      <c r="J38" s="25">
        <f>G38+H38-I38</f>
        <v/>
      </c>
    </row>
    <row r="39">
      <c r="A39" s="23" t="n">
        <v>38</v>
      </c>
      <c r="B39" s="24">
        <f>EDATE(Calculator!$B$12,A39-1)</f>
        <v/>
      </c>
      <c r="C39" s="25">
        <f>F38</f>
        <v/>
      </c>
      <c r="D39" s="25">
        <f>C39*Calculator!$B$7/12</f>
        <v/>
      </c>
      <c r="E39" s="25">
        <f>MIN(C39+D39,Calculator!$B$13)</f>
        <v/>
      </c>
      <c r="F39" s="25">
        <f>C39+D39-E39</f>
        <v/>
      </c>
      <c r="G39" s="25">
        <f>J38</f>
        <v/>
      </c>
      <c r="H39" s="25">
        <f>G39*Calculator!$B$7/12</f>
        <v/>
      </c>
      <c r="I39" s="25">
        <f>MIN(G39+H39,Calculator!$B$13+IF(A39&gt;=Calculator!$B$11,Calculator!$B$10,0))</f>
        <v/>
      </c>
      <c r="J39" s="25">
        <f>G39+H39-I39</f>
        <v/>
      </c>
    </row>
    <row r="40">
      <c r="A40" s="23" t="n">
        <v>39</v>
      </c>
      <c r="B40" s="24">
        <f>EDATE(Calculator!$B$12,A40-1)</f>
        <v/>
      </c>
      <c r="C40" s="25">
        <f>F39</f>
        <v/>
      </c>
      <c r="D40" s="25">
        <f>C40*Calculator!$B$7/12</f>
        <v/>
      </c>
      <c r="E40" s="25">
        <f>MIN(C40+D40,Calculator!$B$13)</f>
        <v/>
      </c>
      <c r="F40" s="25">
        <f>C40+D40-E40</f>
        <v/>
      </c>
      <c r="G40" s="25">
        <f>J39</f>
        <v/>
      </c>
      <c r="H40" s="25">
        <f>G40*Calculator!$B$7/12</f>
        <v/>
      </c>
      <c r="I40" s="25">
        <f>MIN(G40+H40,Calculator!$B$13+IF(A40&gt;=Calculator!$B$11,Calculator!$B$10,0))</f>
        <v/>
      </c>
      <c r="J40" s="25">
        <f>G40+H40-I40</f>
        <v/>
      </c>
    </row>
    <row r="41">
      <c r="A41" s="23" t="n">
        <v>40</v>
      </c>
      <c r="B41" s="24">
        <f>EDATE(Calculator!$B$12,A41-1)</f>
        <v/>
      </c>
      <c r="C41" s="25">
        <f>F40</f>
        <v/>
      </c>
      <c r="D41" s="25">
        <f>C41*Calculator!$B$7/12</f>
        <v/>
      </c>
      <c r="E41" s="25">
        <f>MIN(C41+D41,Calculator!$B$13)</f>
        <v/>
      </c>
      <c r="F41" s="25">
        <f>C41+D41-E41</f>
        <v/>
      </c>
      <c r="G41" s="25">
        <f>J40</f>
        <v/>
      </c>
      <c r="H41" s="25">
        <f>G41*Calculator!$B$7/12</f>
        <v/>
      </c>
      <c r="I41" s="25">
        <f>MIN(G41+H41,Calculator!$B$13+IF(A41&gt;=Calculator!$B$11,Calculator!$B$10,0))</f>
        <v/>
      </c>
      <c r="J41" s="25">
        <f>G41+H41-I41</f>
        <v/>
      </c>
    </row>
    <row r="42">
      <c r="A42" s="23" t="n">
        <v>41</v>
      </c>
      <c r="B42" s="24">
        <f>EDATE(Calculator!$B$12,A42-1)</f>
        <v/>
      </c>
      <c r="C42" s="25">
        <f>F41</f>
        <v/>
      </c>
      <c r="D42" s="25">
        <f>C42*Calculator!$B$7/12</f>
        <v/>
      </c>
      <c r="E42" s="25">
        <f>MIN(C42+D42,Calculator!$B$13)</f>
        <v/>
      </c>
      <c r="F42" s="25">
        <f>C42+D42-E42</f>
        <v/>
      </c>
      <c r="G42" s="25">
        <f>J41</f>
        <v/>
      </c>
      <c r="H42" s="25">
        <f>G42*Calculator!$B$7/12</f>
        <v/>
      </c>
      <c r="I42" s="25">
        <f>MIN(G42+H42,Calculator!$B$13+IF(A42&gt;=Calculator!$B$11,Calculator!$B$10,0))</f>
        <v/>
      </c>
      <c r="J42" s="25">
        <f>G42+H42-I42</f>
        <v/>
      </c>
    </row>
    <row r="43">
      <c r="A43" s="23" t="n">
        <v>42</v>
      </c>
      <c r="B43" s="24">
        <f>EDATE(Calculator!$B$12,A43-1)</f>
        <v/>
      </c>
      <c r="C43" s="25">
        <f>F42</f>
        <v/>
      </c>
      <c r="D43" s="25">
        <f>C43*Calculator!$B$7/12</f>
        <v/>
      </c>
      <c r="E43" s="25">
        <f>MIN(C43+D43,Calculator!$B$13)</f>
        <v/>
      </c>
      <c r="F43" s="25">
        <f>C43+D43-E43</f>
        <v/>
      </c>
      <c r="G43" s="25">
        <f>J42</f>
        <v/>
      </c>
      <c r="H43" s="25">
        <f>G43*Calculator!$B$7/12</f>
        <v/>
      </c>
      <c r="I43" s="25">
        <f>MIN(G43+H43,Calculator!$B$13+IF(A43&gt;=Calculator!$B$11,Calculator!$B$10,0))</f>
        <v/>
      </c>
      <c r="J43" s="25">
        <f>G43+H43-I43</f>
        <v/>
      </c>
    </row>
    <row r="44">
      <c r="A44" s="23" t="n">
        <v>43</v>
      </c>
      <c r="B44" s="24">
        <f>EDATE(Calculator!$B$12,A44-1)</f>
        <v/>
      </c>
      <c r="C44" s="25">
        <f>F43</f>
        <v/>
      </c>
      <c r="D44" s="25">
        <f>C44*Calculator!$B$7/12</f>
        <v/>
      </c>
      <c r="E44" s="25">
        <f>MIN(C44+D44,Calculator!$B$13)</f>
        <v/>
      </c>
      <c r="F44" s="25">
        <f>C44+D44-E44</f>
        <v/>
      </c>
      <c r="G44" s="25">
        <f>J43</f>
        <v/>
      </c>
      <c r="H44" s="25">
        <f>G44*Calculator!$B$7/12</f>
        <v/>
      </c>
      <c r="I44" s="25">
        <f>MIN(G44+H44,Calculator!$B$13+IF(A44&gt;=Calculator!$B$11,Calculator!$B$10,0))</f>
        <v/>
      </c>
      <c r="J44" s="25">
        <f>G44+H44-I44</f>
        <v/>
      </c>
    </row>
    <row r="45">
      <c r="A45" s="23" t="n">
        <v>44</v>
      </c>
      <c r="B45" s="24">
        <f>EDATE(Calculator!$B$12,A45-1)</f>
        <v/>
      </c>
      <c r="C45" s="25">
        <f>F44</f>
        <v/>
      </c>
      <c r="D45" s="25">
        <f>C45*Calculator!$B$7/12</f>
        <v/>
      </c>
      <c r="E45" s="25">
        <f>MIN(C45+D45,Calculator!$B$13)</f>
        <v/>
      </c>
      <c r="F45" s="25">
        <f>C45+D45-E45</f>
        <v/>
      </c>
      <c r="G45" s="25">
        <f>J44</f>
        <v/>
      </c>
      <c r="H45" s="25">
        <f>G45*Calculator!$B$7/12</f>
        <v/>
      </c>
      <c r="I45" s="25">
        <f>MIN(G45+H45,Calculator!$B$13+IF(A45&gt;=Calculator!$B$11,Calculator!$B$10,0))</f>
        <v/>
      </c>
      <c r="J45" s="25">
        <f>G45+H45-I45</f>
        <v/>
      </c>
    </row>
    <row r="46">
      <c r="A46" s="23" t="n">
        <v>45</v>
      </c>
      <c r="B46" s="24">
        <f>EDATE(Calculator!$B$12,A46-1)</f>
        <v/>
      </c>
      <c r="C46" s="25">
        <f>F45</f>
        <v/>
      </c>
      <c r="D46" s="25">
        <f>C46*Calculator!$B$7/12</f>
        <v/>
      </c>
      <c r="E46" s="25">
        <f>MIN(C46+D46,Calculator!$B$13)</f>
        <v/>
      </c>
      <c r="F46" s="25">
        <f>C46+D46-E46</f>
        <v/>
      </c>
      <c r="G46" s="25">
        <f>J45</f>
        <v/>
      </c>
      <c r="H46" s="25">
        <f>G46*Calculator!$B$7/12</f>
        <v/>
      </c>
      <c r="I46" s="25">
        <f>MIN(G46+H46,Calculator!$B$13+IF(A46&gt;=Calculator!$B$11,Calculator!$B$10,0))</f>
        <v/>
      </c>
      <c r="J46" s="25">
        <f>G46+H46-I46</f>
        <v/>
      </c>
    </row>
    <row r="47">
      <c r="A47" s="23" t="n">
        <v>46</v>
      </c>
      <c r="B47" s="24">
        <f>EDATE(Calculator!$B$12,A47-1)</f>
        <v/>
      </c>
      <c r="C47" s="25">
        <f>F46</f>
        <v/>
      </c>
      <c r="D47" s="25">
        <f>C47*Calculator!$B$7/12</f>
        <v/>
      </c>
      <c r="E47" s="25">
        <f>MIN(C47+D47,Calculator!$B$13)</f>
        <v/>
      </c>
      <c r="F47" s="25">
        <f>C47+D47-E47</f>
        <v/>
      </c>
      <c r="G47" s="25">
        <f>J46</f>
        <v/>
      </c>
      <c r="H47" s="25">
        <f>G47*Calculator!$B$7/12</f>
        <v/>
      </c>
      <c r="I47" s="25">
        <f>MIN(G47+H47,Calculator!$B$13+IF(A47&gt;=Calculator!$B$11,Calculator!$B$10,0))</f>
        <v/>
      </c>
      <c r="J47" s="25">
        <f>G47+H47-I47</f>
        <v/>
      </c>
    </row>
    <row r="48">
      <c r="A48" s="23" t="n">
        <v>47</v>
      </c>
      <c r="B48" s="24">
        <f>EDATE(Calculator!$B$12,A48-1)</f>
        <v/>
      </c>
      <c r="C48" s="25">
        <f>F47</f>
        <v/>
      </c>
      <c r="D48" s="25">
        <f>C48*Calculator!$B$7/12</f>
        <v/>
      </c>
      <c r="E48" s="25">
        <f>MIN(C48+D48,Calculator!$B$13)</f>
        <v/>
      </c>
      <c r="F48" s="25">
        <f>C48+D48-E48</f>
        <v/>
      </c>
      <c r="G48" s="25">
        <f>J47</f>
        <v/>
      </c>
      <c r="H48" s="25">
        <f>G48*Calculator!$B$7/12</f>
        <v/>
      </c>
      <c r="I48" s="25">
        <f>MIN(G48+H48,Calculator!$B$13+IF(A48&gt;=Calculator!$B$11,Calculator!$B$10,0))</f>
        <v/>
      </c>
      <c r="J48" s="25">
        <f>G48+H48-I48</f>
        <v/>
      </c>
    </row>
    <row r="49">
      <c r="A49" s="23" t="n">
        <v>48</v>
      </c>
      <c r="B49" s="24">
        <f>EDATE(Calculator!$B$12,A49-1)</f>
        <v/>
      </c>
      <c r="C49" s="25">
        <f>F48</f>
        <v/>
      </c>
      <c r="D49" s="25">
        <f>C49*Calculator!$B$7/12</f>
        <v/>
      </c>
      <c r="E49" s="25">
        <f>MIN(C49+D49,Calculator!$B$13)</f>
        <v/>
      </c>
      <c r="F49" s="25">
        <f>C49+D49-E49</f>
        <v/>
      </c>
      <c r="G49" s="25">
        <f>J48</f>
        <v/>
      </c>
      <c r="H49" s="25">
        <f>G49*Calculator!$B$7/12</f>
        <v/>
      </c>
      <c r="I49" s="25">
        <f>MIN(G49+H49,Calculator!$B$13+IF(A49&gt;=Calculator!$B$11,Calculator!$B$10,0))</f>
        <v/>
      </c>
      <c r="J49" s="25">
        <f>G49+H49-I49</f>
        <v/>
      </c>
    </row>
    <row r="50">
      <c r="A50" s="23" t="n">
        <v>49</v>
      </c>
      <c r="B50" s="24">
        <f>EDATE(Calculator!$B$12,A50-1)</f>
        <v/>
      </c>
      <c r="C50" s="25">
        <f>F49</f>
        <v/>
      </c>
      <c r="D50" s="25">
        <f>C50*Calculator!$B$7/12</f>
        <v/>
      </c>
      <c r="E50" s="25">
        <f>MIN(C50+D50,Calculator!$B$13)</f>
        <v/>
      </c>
      <c r="F50" s="25">
        <f>C50+D50-E50</f>
        <v/>
      </c>
      <c r="G50" s="25">
        <f>J49</f>
        <v/>
      </c>
      <c r="H50" s="25">
        <f>G50*Calculator!$B$7/12</f>
        <v/>
      </c>
      <c r="I50" s="25">
        <f>MIN(G50+H50,Calculator!$B$13+IF(A50&gt;=Calculator!$B$11,Calculator!$B$10,0))</f>
        <v/>
      </c>
      <c r="J50" s="25">
        <f>G50+H50-I50</f>
        <v/>
      </c>
    </row>
    <row r="51">
      <c r="A51" s="23" t="n">
        <v>50</v>
      </c>
      <c r="B51" s="24">
        <f>EDATE(Calculator!$B$12,A51-1)</f>
        <v/>
      </c>
      <c r="C51" s="25">
        <f>F50</f>
        <v/>
      </c>
      <c r="D51" s="25">
        <f>C51*Calculator!$B$7/12</f>
        <v/>
      </c>
      <c r="E51" s="25">
        <f>MIN(C51+D51,Calculator!$B$13)</f>
        <v/>
      </c>
      <c r="F51" s="25">
        <f>C51+D51-E51</f>
        <v/>
      </c>
      <c r="G51" s="25">
        <f>J50</f>
        <v/>
      </c>
      <c r="H51" s="25">
        <f>G51*Calculator!$B$7/12</f>
        <v/>
      </c>
      <c r="I51" s="25">
        <f>MIN(G51+H51,Calculator!$B$13+IF(A51&gt;=Calculator!$B$11,Calculator!$B$10,0))</f>
        <v/>
      </c>
      <c r="J51" s="25">
        <f>G51+H51-I51</f>
        <v/>
      </c>
    </row>
    <row r="52">
      <c r="A52" s="23" t="n">
        <v>51</v>
      </c>
      <c r="B52" s="24">
        <f>EDATE(Calculator!$B$12,A52-1)</f>
        <v/>
      </c>
      <c r="C52" s="25">
        <f>F51</f>
        <v/>
      </c>
      <c r="D52" s="25">
        <f>C52*Calculator!$B$7/12</f>
        <v/>
      </c>
      <c r="E52" s="25">
        <f>MIN(C52+D52,Calculator!$B$13)</f>
        <v/>
      </c>
      <c r="F52" s="25">
        <f>C52+D52-E52</f>
        <v/>
      </c>
      <c r="G52" s="25">
        <f>J51</f>
        <v/>
      </c>
      <c r="H52" s="25">
        <f>G52*Calculator!$B$7/12</f>
        <v/>
      </c>
      <c r="I52" s="25">
        <f>MIN(G52+H52,Calculator!$B$13+IF(A52&gt;=Calculator!$B$11,Calculator!$B$10,0))</f>
        <v/>
      </c>
      <c r="J52" s="25">
        <f>G52+H52-I52</f>
        <v/>
      </c>
    </row>
    <row r="53">
      <c r="A53" s="23" t="n">
        <v>52</v>
      </c>
      <c r="B53" s="24">
        <f>EDATE(Calculator!$B$12,A53-1)</f>
        <v/>
      </c>
      <c r="C53" s="25">
        <f>F52</f>
        <v/>
      </c>
      <c r="D53" s="25">
        <f>C53*Calculator!$B$7/12</f>
        <v/>
      </c>
      <c r="E53" s="25">
        <f>MIN(C53+D53,Calculator!$B$13)</f>
        <v/>
      </c>
      <c r="F53" s="25">
        <f>C53+D53-E53</f>
        <v/>
      </c>
      <c r="G53" s="25">
        <f>J52</f>
        <v/>
      </c>
      <c r="H53" s="25">
        <f>G53*Calculator!$B$7/12</f>
        <v/>
      </c>
      <c r="I53" s="25">
        <f>MIN(G53+H53,Calculator!$B$13+IF(A53&gt;=Calculator!$B$11,Calculator!$B$10,0))</f>
        <v/>
      </c>
      <c r="J53" s="25">
        <f>G53+H53-I53</f>
        <v/>
      </c>
    </row>
    <row r="54">
      <c r="A54" s="23" t="n">
        <v>53</v>
      </c>
      <c r="B54" s="24">
        <f>EDATE(Calculator!$B$12,A54-1)</f>
        <v/>
      </c>
      <c r="C54" s="25">
        <f>F53</f>
        <v/>
      </c>
      <c r="D54" s="25">
        <f>C54*Calculator!$B$7/12</f>
        <v/>
      </c>
      <c r="E54" s="25">
        <f>MIN(C54+D54,Calculator!$B$13)</f>
        <v/>
      </c>
      <c r="F54" s="25">
        <f>C54+D54-E54</f>
        <v/>
      </c>
      <c r="G54" s="25">
        <f>J53</f>
        <v/>
      </c>
      <c r="H54" s="25">
        <f>G54*Calculator!$B$7/12</f>
        <v/>
      </c>
      <c r="I54" s="25">
        <f>MIN(G54+H54,Calculator!$B$13+IF(A54&gt;=Calculator!$B$11,Calculator!$B$10,0))</f>
        <v/>
      </c>
      <c r="J54" s="25">
        <f>G54+H54-I54</f>
        <v/>
      </c>
    </row>
    <row r="55">
      <c r="A55" s="23" t="n">
        <v>54</v>
      </c>
      <c r="B55" s="24">
        <f>EDATE(Calculator!$B$12,A55-1)</f>
        <v/>
      </c>
      <c r="C55" s="25">
        <f>F54</f>
        <v/>
      </c>
      <c r="D55" s="25">
        <f>C55*Calculator!$B$7/12</f>
        <v/>
      </c>
      <c r="E55" s="25">
        <f>MIN(C55+D55,Calculator!$B$13)</f>
        <v/>
      </c>
      <c r="F55" s="25">
        <f>C55+D55-E55</f>
        <v/>
      </c>
      <c r="G55" s="25">
        <f>J54</f>
        <v/>
      </c>
      <c r="H55" s="25">
        <f>G55*Calculator!$B$7/12</f>
        <v/>
      </c>
      <c r="I55" s="25">
        <f>MIN(G55+H55,Calculator!$B$13+IF(A55&gt;=Calculator!$B$11,Calculator!$B$10,0))</f>
        <v/>
      </c>
      <c r="J55" s="25">
        <f>G55+H55-I55</f>
        <v/>
      </c>
    </row>
    <row r="56">
      <c r="A56" s="23" t="n">
        <v>55</v>
      </c>
      <c r="B56" s="24">
        <f>EDATE(Calculator!$B$12,A56-1)</f>
        <v/>
      </c>
      <c r="C56" s="25">
        <f>F55</f>
        <v/>
      </c>
      <c r="D56" s="25">
        <f>C56*Calculator!$B$7/12</f>
        <v/>
      </c>
      <c r="E56" s="25">
        <f>MIN(C56+D56,Calculator!$B$13)</f>
        <v/>
      </c>
      <c r="F56" s="25">
        <f>C56+D56-E56</f>
        <v/>
      </c>
      <c r="G56" s="25">
        <f>J55</f>
        <v/>
      </c>
      <c r="H56" s="25">
        <f>G56*Calculator!$B$7/12</f>
        <v/>
      </c>
      <c r="I56" s="25">
        <f>MIN(G56+H56,Calculator!$B$13+IF(A56&gt;=Calculator!$B$11,Calculator!$B$10,0))</f>
        <v/>
      </c>
      <c r="J56" s="25">
        <f>G56+H56-I56</f>
        <v/>
      </c>
    </row>
    <row r="57">
      <c r="A57" s="23" t="n">
        <v>56</v>
      </c>
      <c r="B57" s="24">
        <f>EDATE(Calculator!$B$12,A57-1)</f>
        <v/>
      </c>
      <c r="C57" s="25">
        <f>F56</f>
        <v/>
      </c>
      <c r="D57" s="25">
        <f>C57*Calculator!$B$7/12</f>
        <v/>
      </c>
      <c r="E57" s="25">
        <f>MIN(C57+D57,Calculator!$B$13)</f>
        <v/>
      </c>
      <c r="F57" s="25">
        <f>C57+D57-E57</f>
        <v/>
      </c>
      <c r="G57" s="25">
        <f>J56</f>
        <v/>
      </c>
      <c r="H57" s="25">
        <f>G57*Calculator!$B$7/12</f>
        <v/>
      </c>
      <c r="I57" s="25">
        <f>MIN(G57+H57,Calculator!$B$13+IF(A57&gt;=Calculator!$B$11,Calculator!$B$10,0))</f>
        <v/>
      </c>
      <c r="J57" s="25">
        <f>G57+H57-I57</f>
        <v/>
      </c>
    </row>
    <row r="58">
      <c r="A58" s="23" t="n">
        <v>57</v>
      </c>
      <c r="B58" s="24">
        <f>EDATE(Calculator!$B$12,A58-1)</f>
        <v/>
      </c>
      <c r="C58" s="25">
        <f>F57</f>
        <v/>
      </c>
      <c r="D58" s="25">
        <f>C58*Calculator!$B$7/12</f>
        <v/>
      </c>
      <c r="E58" s="25">
        <f>MIN(C58+D58,Calculator!$B$13)</f>
        <v/>
      </c>
      <c r="F58" s="25">
        <f>C58+D58-E58</f>
        <v/>
      </c>
      <c r="G58" s="25">
        <f>J57</f>
        <v/>
      </c>
      <c r="H58" s="25">
        <f>G58*Calculator!$B$7/12</f>
        <v/>
      </c>
      <c r="I58" s="25">
        <f>MIN(G58+H58,Calculator!$B$13+IF(A58&gt;=Calculator!$B$11,Calculator!$B$10,0))</f>
        <v/>
      </c>
      <c r="J58" s="25">
        <f>G58+H58-I58</f>
        <v/>
      </c>
    </row>
    <row r="59">
      <c r="A59" s="23" t="n">
        <v>58</v>
      </c>
      <c r="B59" s="24">
        <f>EDATE(Calculator!$B$12,A59-1)</f>
        <v/>
      </c>
      <c r="C59" s="25">
        <f>F58</f>
        <v/>
      </c>
      <c r="D59" s="25">
        <f>C59*Calculator!$B$7/12</f>
        <v/>
      </c>
      <c r="E59" s="25">
        <f>MIN(C59+D59,Calculator!$B$13)</f>
        <v/>
      </c>
      <c r="F59" s="25">
        <f>C59+D59-E59</f>
        <v/>
      </c>
      <c r="G59" s="25">
        <f>J58</f>
        <v/>
      </c>
      <c r="H59" s="25">
        <f>G59*Calculator!$B$7/12</f>
        <v/>
      </c>
      <c r="I59" s="25">
        <f>MIN(G59+H59,Calculator!$B$13+IF(A59&gt;=Calculator!$B$11,Calculator!$B$10,0))</f>
        <v/>
      </c>
      <c r="J59" s="25">
        <f>G59+H59-I59</f>
        <v/>
      </c>
    </row>
    <row r="60">
      <c r="A60" s="23" t="n">
        <v>59</v>
      </c>
      <c r="B60" s="24">
        <f>EDATE(Calculator!$B$12,A60-1)</f>
        <v/>
      </c>
      <c r="C60" s="25">
        <f>F59</f>
        <v/>
      </c>
      <c r="D60" s="25">
        <f>C60*Calculator!$B$7/12</f>
        <v/>
      </c>
      <c r="E60" s="25">
        <f>MIN(C60+D60,Calculator!$B$13)</f>
        <v/>
      </c>
      <c r="F60" s="25">
        <f>C60+D60-E60</f>
        <v/>
      </c>
      <c r="G60" s="25">
        <f>J59</f>
        <v/>
      </c>
      <c r="H60" s="25">
        <f>G60*Calculator!$B$7/12</f>
        <v/>
      </c>
      <c r="I60" s="25">
        <f>MIN(G60+H60,Calculator!$B$13+IF(A60&gt;=Calculator!$B$11,Calculator!$B$10,0))</f>
        <v/>
      </c>
      <c r="J60" s="25">
        <f>G60+H60-I60</f>
        <v/>
      </c>
    </row>
    <row r="61">
      <c r="A61" s="23" t="n">
        <v>60</v>
      </c>
      <c r="B61" s="24">
        <f>EDATE(Calculator!$B$12,A61-1)</f>
        <v/>
      </c>
      <c r="C61" s="25">
        <f>F60</f>
        <v/>
      </c>
      <c r="D61" s="25">
        <f>C61*Calculator!$B$7/12</f>
        <v/>
      </c>
      <c r="E61" s="25">
        <f>MIN(C61+D61,Calculator!$B$13)</f>
        <v/>
      </c>
      <c r="F61" s="25">
        <f>C61+D61-E61</f>
        <v/>
      </c>
      <c r="G61" s="25">
        <f>J60</f>
        <v/>
      </c>
      <c r="H61" s="25">
        <f>G61*Calculator!$B$7/12</f>
        <v/>
      </c>
      <c r="I61" s="25">
        <f>MIN(G61+H61,Calculator!$B$13+IF(A61&gt;=Calculator!$B$11,Calculator!$B$10,0))</f>
        <v/>
      </c>
      <c r="J61" s="25">
        <f>G61+H61-I61</f>
        <v/>
      </c>
    </row>
    <row r="62">
      <c r="A62" s="23" t="n">
        <v>61</v>
      </c>
      <c r="B62" s="24">
        <f>EDATE(Calculator!$B$12,A62-1)</f>
        <v/>
      </c>
      <c r="C62" s="25">
        <f>F61</f>
        <v/>
      </c>
      <c r="D62" s="25">
        <f>C62*Calculator!$B$7/12</f>
        <v/>
      </c>
      <c r="E62" s="25">
        <f>MIN(C62+D62,Calculator!$B$13)</f>
        <v/>
      </c>
      <c r="F62" s="25">
        <f>C62+D62-E62</f>
        <v/>
      </c>
      <c r="G62" s="25">
        <f>J61</f>
        <v/>
      </c>
      <c r="H62" s="25">
        <f>G62*Calculator!$B$7/12</f>
        <v/>
      </c>
      <c r="I62" s="25">
        <f>MIN(G62+H62,Calculator!$B$13+IF(A62&gt;=Calculator!$B$11,Calculator!$B$10,0))</f>
        <v/>
      </c>
      <c r="J62" s="25">
        <f>G62+H62-I62</f>
        <v/>
      </c>
    </row>
    <row r="63">
      <c r="A63" s="23" t="n">
        <v>62</v>
      </c>
      <c r="B63" s="24">
        <f>EDATE(Calculator!$B$12,A63-1)</f>
        <v/>
      </c>
      <c r="C63" s="25">
        <f>F62</f>
        <v/>
      </c>
      <c r="D63" s="25">
        <f>C63*Calculator!$B$7/12</f>
        <v/>
      </c>
      <c r="E63" s="25">
        <f>MIN(C63+D63,Calculator!$B$13)</f>
        <v/>
      </c>
      <c r="F63" s="25">
        <f>C63+D63-E63</f>
        <v/>
      </c>
      <c r="G63" s="25">
        <f>J62</f>
        <v/>
      </c>
      <c r="H63" s="25">
        <f>G63*Calculator!$B$7/12</f>
        <v/>
      </c>
      <c r="I63" s="25">
        <f>MIN(G63+H63,Calculator!$B$13+IF(A63&gt;=Calculator!$B$11,Calculator!$B$10,0))</f>
        <v/>
      </c>
      <c r="J63" s="25">
        <f>G63+H63-I63</f>
        <v/>
      </c>
    </row>
    <row r="64">
      <c r="A64" s="23" t="n">
        <v>63</v>
      </c>
      <c r="B64" s="24">
        <f>EDATE(Calculator!$B$12,A64-1)</f>
        <v/>
      </c>
      <c r="C64" s="25">
        <f>F63</f>
        <v/>
      </c>
      <c r="D64" s="25">
        <f>C64*Calculator!$B$7/12</f>
        <v/>
      </c>
      <c r="E64" s="25">
        <f>MIN(C64+D64,Calculator!$B$13)</f>
        <v/>
      </c>
      <c r="F64" s="25">
        <f>C64+D64-E64</f>
        <v/>
      </c>
      <c r="G64" s="25">
        <f>J63</f>
        <v/>
      </c>
      <c r="H64" s="25">
        <f>G64*Calculator!$B$7/12</f>
        <v/>
      </c>
      <c r="I64" s="25">
        <f>MIN(G64+H64,Calculator!$B$13+IF(A64&gt;=Calculator!$B$11,Calculator!$B$10,0))</f>
        <v/>
      </c>
      <c r="J64" s="25">
        <f>G64+H64-I64</f>
        <v/>
      </c>
    </row>
    <row r="65">
      <c r="A65" s="23" t="n">
        <v>64</v>
      </c>
      <c r="B65" s="24">
        <f>EDATE(Calculator!$B$12,A65-1)</f>
        <v/>
      </c>
      <c r="C65" s="25">
        <f>F64</f>
        <v/>
      </c>
      <c r="D65" s="25">
        <f>C65*Calculator!$B$7/12</f>
        <v/>
      </c>
      <c r="E65" s="25">
        <f>MIN(C65+D65,Calculator!$B$13)</f>
        <v/>
      </c>
      <c r="F65" s="25">
        <f>C65+D65-E65</f>
        <v/>
      </c>
      <c r="G65" s="25">
        <f>J64</f>
        <v/>
      </c>
      <c r="H65" s="25">
        <f>G65*Calculator!$B$7/12</f>
        <v/>
      </c>
      <c r="I65" s="25">
        <f>MIN(G65+H65,Calculator!$B$13+IF(A65&gt;=Calculator!$B$11,Calculator!$B$10,0))</f>
        <v/>
      </c>
      <c r="J65" s="25">
        <f>G65+H65-I65</f>
        <v/>
      </c>
    </row>
    <row r="66">
      <c r="A66" s="23" t="n">
        <v>65</v>
      </c>
      <c r="B66" s="24">
        <f>EDATE(Calculator!$B$12,A66-1)</f>
        <v/>
      </c>
      <c r="C66" s="25">
        <f>F65</f>
        <v/>
      </c>
      <c r="D66" s="25">
        <f>C66*Calculator!$B$7/12</f>
        <v/>
      </c>
      <c r="E66" s="25">
        <f>MIN(C66+D66,Calculator!$B$13)</f>
        <v/>
      </c>
      <c r="F66" s="25">
        <f>C66+D66-E66</f>
        <v/>
      </c>
      <c r="G66" s="25">
        <f>J65</f>
        <v/>
      </c>
      <c r="H66" s="25">
        <f>G66*Calculator!$B$7/12</f>
        <v/>
      </c>
      <c r="I66" s="25">
        <f>MIN(G66+H66,Calculator!$B$13+IF(A66&gt;=Calculator!$B$11,Calculator!$B$10,0))</f>
        <v/>
      </c>
      <c r="J66" s="25">
        <f>G66+H66-I66</f>
        <v/>
      </c>
    </row>
    <row r="67">
      <c r="A67" s="23" t="n">
        <v>66</v>
      </c>
      <c r="B67" s="24">
        <f>EDATE(Calculator!$B$12,A67-1)</f>
        <v/>
      </c>
      <c r="C67" s="25">
        <f>F66</f>
        <v/>
      </c>
      <c r="D67" s="25">
        <f>C67*Calculator!$B$7/12</f>
        <v/>
      </c>
      <c r="E67" s="25">
        <f>MIN(C67+D67,Calculator!$B$13)</f>
        <v/>
      </c>
      <c r="F67" s="25">
        <f>C67+D67-E67</f>
        <v/>
      </c>
      <c r="G67" s="25">
        <f>J66</f>
        <v/>
      </c>
      <c r="H67" s="25">
        <f>G67*Calculator!$B$7/12</f>
        <v/>
      </c>
      <c r="I67" s="25">
        <f>MIN(G67+H67,Calculator!$B$13+IF(A67&gt;=Calculator!$B$11,Calculator!$B$10,0))</f>
        <v/>
      </c>
      <c r="J67" s="25">
        <f>G67+H67-I67</f>
        <v/>
      </c>
    </row>
    <row r="68">
      <c r="A68" s="23" t="n">
        <v>67</v>
      </c>
      <c r="B68" s="24">
        <f>EDATE(Calculator!$B$12,A68-1)</f>
        <v/>
      </c>
      <c r="C68" s="25">
        <f>F67</f>
        <v/>
      </c>
      <c r="D68" s="25">
        <f>C68*Calculator!$B$7/12</f>
        <v/>
      </c>
      <c r="E68" s="25">
        <f>MIN(C68+D68,Calculator!$B$13)</f>
        <v/>
      </c>
      <c r="F68" s="25">
        <f>C68+D68-E68</f>
        <v/>
      </c>
      <c r="G68" s="25">
        <f>J67</f>
        <v/>
      </c>
      <c r="H68" s="25">
        <f>G68*Calculator!$B$7/12</f>
        <v/>
      </c>
      <c r="I68" s="25">
        <f>MIN(G68+H68,Calculator!$B$13+IF(A68&gt;=Calculator!$B$11,Calculator!$B$10,0))</f>
        <v/>
      </c>
      <c r="J68" s="25">
        <f>G68+H68-I68</f>
        <v/>
      </c>
    </row>
    <row r="69">
      <c r="A69" s="23" t="n">
        <v>68</v>
      </c>
      <c r="B69" s="24">
        <f>EDATE(Calculator!$B$12,A69-1)</f>
        <v/>
      </c>
      <c r="C69" s="25">
        <f>F68</f>
        <v/>
      </c>
      <c r="D69" s="25">
        <f>C69*Calculator!$B$7/12</f>
        <v/>
      </c>
      <c r="E69" s="25">
        <f>MIN(C69+D69,Calculator!$B$13)</f>
        <v/>
      </c>
      <c r="F69" s="25">
        <f>C69+D69-E69</f>
        <v/>
      </c>
      <c r="G69" s="25">
        <f>J68</f>
        <v/>
      </c>
      <c r="H69" s="25">
        <f>G69*Calculator!$B$7/12</f>
        <v/>
      </c>
      <c r="I69" s="25">
        <f>MIN(G69+H69,Calculator!$B$13+IF(A69&gt;=Calculator!$B$11,Calculator!$B$10,0))</f>
        <v/>
      </c>
      <c r="J69" s="25">
        <f>G69+H69-I69</f>
        <v/>
      </c>
    </row>
    <row r="70">
      <c r="A70" s="23" t="n">
        <v>69</v>
      </c>
      <c r="B70" s="24">
        <f>EDATE(Calculator!$B$12,A70-1)</f>
        <v/>
      </c>
      <c r="C70" s="25">
        <f>F69</f>
        <v/>
      </c>
      <c r="D70" s="25">
        <f>C70*Calculator!$B$7/12</f>
        <v/>
      </c>
      <c r="E70" s="25">
        <f>MIN(C70+D70,Calculator!$B$13)</f>
        <v/>
      </c>
      <c r="F70" s="25">
        <f>C70+D70-E70</f>
        <v/>
      </c>
      <c r="G70" s="25">
        <f>J69</f>
        <v/>
      </c>
      <c r="H70" s="25">
        <f>G70*Calculator!$B$7/12</f>
        <v/>
      </c>
      <c r="I70" s="25">
        <f>MIN(G70+H70,Calculator!$B$13+IF(A70&gt;=Calculator!$B$11,Calculator!$B$10,0))</f>
        <v/>
      </c>
      <c r="J70" s="25">
        <f>G70+H70-I70</f>
        <v/>
      </c>
    </row>
    <row r="71">
      <c r="A71" s="23" t="n">
        <v>70</v>
      </c>
      <c r="B71" s="24">
        <f>EDATE(Calculator!$B$12,A71-1)</f>
        <v/>
      </c>
      <c r="C71" s="25">
        <f>F70</f>
        <v/>
      </c>
      <c r="D71" s="25">
        <f>C71*Calculator!$B$7/12</f>
        <v/>
      </c>
      <c r="E71" s="25">
        <f>MIN(C71+D71,Calculator!$B$13)</f>
        <v/>
      </c>
      <c r="F71" s="25">
        <f>C71+D71-E71</f>
        <v/>
      </c>
      <c r="G71" s="25">
        <f>J70</f>
        <v/>
      </c>
      <c r="H71" s="25">
        <f>G71*Calculator!$B$7/12</f>
        <v/>
      </c>
      <c r="I71" s="25">
        <f>MIN(G71+H71,Calculator!$B$13+IF(A71&gt;=Calculator!$B$11,Calculator!$B$10,0))</f>
        <v/>
      </c>
      <c r="J71" s="25">
        <f>G71+H71-I71</f>
        <v/>
      </c>
    </row>
    <row r="72">
      <c r="A72" s="23" t="n">
        <v>71</v>
      </c>
      <c r="B72" s="24">
        <f>EDATE(Calculator!$B$12,A72-1)</f>
        <v/>
      </c>
      <c r="C72" s="25">
        <f>F71</f>
        <v/>
      </c>
      <c r="D72" s="25">
        <f>C72*Calculator!$B$7/12</f>
        <v/>
      </c>
      <c r="E72" s="25">
        <f>MIN(C72+D72,Calculator!$B$13)</f>
        <v/>
      </c>
      <c r="F72" s="25">
        <f>C72+D72-E72</f>
        <v/>
      </c>
      <c r="G72" s="25">
        <f>J71</f>
        <v/>
      </c>
      <c r="H72" s="25">
        <f>G72*Calculator!$B$7/12</f>
        <v/>
      </c>
      <c r="I72" s="25">
        <f>MIN(G72+H72,Calculator!$B$13+IF(A72&gt;=Calculator!$B$11,Calculator!$B$10,0))</f>
        <v/>
      </c>
      <c r="J72" s="25">
        <f>G72+H72-I72</f>
        <v/>
      </c>
    </row>
    <row r="73">
      <c r="A73" s="23" t="n">
        <v>72</v>
      </c>
      <c r="B73" s="24">
        <f>EDATE(Calculator!$B$12,A73-1)</f>
        <v/>
      </c>
      <c r="C73" s="25">
        <f>F72</f>
        <v/>
      </c>
      <c r="D73" s="25">
        <f>C73*Calculator!$B$7/12</f>
        <v/>
      </c>
      <c r="E73" s="25">
        <f>MIN(C73+D73,Calculator!$B$13)</f>
        <v/>
      </c>
      <c r="F73" s="25">
        <f>C73+D73-E73</f>
        <v/>
      </c>
      <c r="G73" s="25">
        <f>J72</f>
        <v/>
      </c>
      <c r="H73" s="25">
        <f>G73*Calculator!$B$7/12</f>
        <v/>
      </c>
      <c r="I73" s="25">
        <f>MIN(G73+H73,Calculator!$B$13+IF(A73&gt;=Calculator!$B$11,Calculator!$B$10,0))</f>
        <v/>
      </c>
      <c r="J73" s="25">
        <f>G73+H73-I73</f>
        <v/>
      </c>
    </row>
    <row r="74">
      <c r="A74" s="23" t="n">
        <v>73</v>
      </c>
      <c r="B74" s="24">
        <f>EDATE(Calculator!$B$12,A74-1)</f>
        <v/>
      </c>
      <c r="C74" s="25">
        <f>F73</f>
        <v/>
      </c>
      <c r="D74" s="25">
        <f>C74*Calculator!$B$7/12</f>
        <v/>
      </c>
      <c r="E74" s="25">
        <f>MIN(C74+D74,Calculator!$B$13)</f>
        <v/>
      </c>
      <c r="F74" s="25">
        <f>C74+D74-E74</f>
        <v/>
      </c>
      <c r="G74" s="25">
        <f>J73</f>
        <v/>
      </c>
      <c r="H74" s="25">
        <f>G74*Calculator!$B$7/12</f>
        <v/>
      </c>
      <c r="I74" s="25">
        <f>MIN(G74+H74,Calculator!$B$13+IF(A74&gt;=Calculator!$B$11,Calculator!$B$10,0))</f>
        <v/>
      </c>
      <c r="J74" s="25">
        <f>G74+H74-I74</f>
        <v/>
      </c>
    </row>
    <row r="75">
      <c r="A75" s="23" t="n">
        <v>74</v>
      </c>
      <c r="B75" s="24">
        <f>EDATE(Calculator!$B$12,A75-1)</f>
        <v/>
      </c>
      <c r="C75" s="25">
        <f>F74</f>
        <v/>
      </c>
      <c r="D75" s="25">
        <f>C75*Calculator!$B$7/12</f>
        <v/>
      </c>
      <c r="E75" s="25">
        <f>MIN(C75+D75,Calculator!$B$13)</f>
        <v/>
      </c>
      <c r="F75" s="25">
        <f>C75+D75-E75</f>
        <v/>
      </c>
      <c r="G75" s="25">
        <f>J74</f>
        <v/>
      </c>
      <c r="H75" s="25">
        <f>G75*Calculator!$B$7/12</f>
        <v/>
      </c>
      <c r="I75" s="25">
        <f>MIN(G75+H75,Calculator!$B$13+IF(A75&gt;=Calculator!$B$11,Calculator!$B$10,0))</f>
        <v/>
      </c>
      <c r="J75" s="25">
        <f>G75+H75-I75</f>
        <v/>
      </c>
    </row>
    <row r="76">
      <c r="A76" s="23" t="n">
        <v>75</v>
      </c>
      <c r="B76" s="24">
        <f>EDATE(Calculator!$B$12,A76-1)</f>
        <v/>
      </c>
      <c r="C76" s="25">
        <f>F75</f>
        <v/>
      </c>
      <c r="D76" s="25">
        <f>C76*Calculator!$B$7/12</f>
        <v/>
      </c>
      <c r="E76" s="25">
        <f>MIN(C76+D76,Calculator!$B$13)</f>
        <v/>
      </c>
      <c r="F76" s="25">
        <f>C76+D76-E76</f>
        <v/>
      </c>
      <c r="G76" s="25">
        <f>J75</f>
        <v/>
      </c>
      <c r="H76" s="25">
        <f>G76*Calculator!$B$7/12</f>
        <v/>
      </c>
      <c r="I76" s="25">
        <f>MIN(G76+H76,Calculator!$B$13+IF(A76&gt;=Calculator!$B$11,Calculator!$B$10,0))</f>
        <v/>
      </c>
      <c r="J76" s="25">
        <f>G76+H76-I76</f>
        <v/>
      </c>
    </row>
    <row r="77">
      <c r="A77" s="23" t="n">
        <v>76</v>
      </c>
      <c r="B77" s="24">
        <f>EDATE(Calculator!$B$12,A77-1)</f>
        <v/>
      </c>
      <c r="C77" s="25">
        <f>F76</f>
        <v/>
      </c>
      <c r="D77" s="25">
        <f>C77*Calculator!$B$7/12</f>
        <v/>
      </c>
      <c r="E77" s="25">
        <f>MIN(C77+D77,Calculator!$B$13)</f>
        <v/>
      </c>
      <c r="F77" s="25">
        <f>C77+D77-E77</f>
        <v/>
      </c>
      <c r="G77" s="25">
        <f>J76</f>
        <v/>
      </c>
      <c r="H77" s="25">
        <f>G77*Calculator!$B$7/12</f>
        <v/>
      </c>
      <c r="I77" s="25">
        <f>MIN(G77+H77,Calculator!$B$13+IF(A77&gt;=Calculator!$B$11,Calculator!$B$10,0))</f>
        <v/>
      </c>
      <c r="J77" s="25">
        <f>G77+H77-I77</f>
        <v/>
      </c>
    </row>
    <row r="78">
      <c r="A78" s="23" t="n">
        <v>77</v>
      </c>
      <c r="B78" s="24">
        <f>EDATE(Calculator!$B$12,A78-1)</f>
        <v/>
      </c>
      <c r="C78" s="25">
        <f>F77</f>
        <v/>
      </c>
      <c r="D78" s="25">
        <f>C78*Calculator!$B$7/12</f>
        <v/>
      </c>
      <c r="E78" s="25">
        <f>MIN(C78+D78,Calculator!$B$13)</f>
        <v/>
      </c>
      <c r="F78" s="25">
        <f>C78+D78-E78</f>
        <v/>
      </c>
      <c r="G78" s="25">
        <f>J77</f>
        <v/>
      </c>
      <c r="H78" s="25">
        <f>G78*Calculator!$B$7/12</f>
        <v/>
      </c>
      <c r="I78" s="25">
        <f>MIN(G78+H78,Calculator!$B$13+IF(A78&gt;=Calculator!$B$11,Calculator!$B$10,0))</f>
        <v/>
      </c>
      <c r="J78" s="25">
        <f>G78+H78-I78</f>
        <v/>
      </c>
    </row>
    <row r="79">
      <c r="A79" s="23" t="n">
        <v>78</v>
      </c>
      <c r="B79" s="24">
        <f>EDATE(Calculator!$B$12,A79-1)</f>
        <v/>
      </c>
      <c r="C79" s="25">
        <f>F78</f>
        <v/>
      </c>
      <c r="D79" s="25">
        <f>C79*Calculator!$B$7/12</f>
        <v/>
      </c>
      <c r="E79" s="25">
        <f>MIN(C79+D79,Calculator!$B$13)</f>
        <v/>
      </c>
      <c r="F79" s="25">
        <f>C79+D79-E79</f>
        <v/>
      </c>
      <c r="G79" s="25">
        <f>J78</f>
        <v/>
      </c>
      <c r="H79" s="25">
        <f>G79*Calculator!$B$7/12</f>
        <v/>
      </c>
      <c r="I79" s="25">
        <f>MIN(G79+H79,Calculator!$B$13+IF(A79&gt;=Calculator!$B$11,Calculator!$B$10,0))</f>
        <v/>
      </c>
      <c r="J79" s="25">
        <f>G79+H79-I79</f>
        <v/>
      </c>
    </row>
    <row r="80">
      <c r="A80" s="23" t="n">
        <v>79</v>
      </c>
      <c r="B80" s="24">
        <f>EDATE(Calculator!$B$12,A80-1)</f>
        <v/>
      </c>
      <c r="C80" s="25">
        <f>F79</f>
        <v/>
      </c>
      <c r="D80" s="25">
        <f>C80*Calculator!$B$7/12</f>
        <v/>
      </c>
      <c r="E80" s="25">
        <f>MIN(C80+D80,Calculator!$B$13)</f>
        <v/>
      </c>
      <c r="F80" s="25">
        <f>C80+D80-E80</f>
        <v/>
      </c>
      <c r="G80" s="25">
        <f>J79</f>
        <v/>
      </c>
      <c r="H80" s="25">
        <f>G80*Calculator!$B$7/12</f>
        <v/>
      </c>
      <c r="I80" s="25">
        <f>MIN(G80+H80,Calculator!$B$13+IF(A80&gt;=Calculator!$B$11,Calculator!$B$10,0))</f>
        <v/>
      </c>
      <c r="J80" s="25">
        <f>G80+H80-I80</f>
        <v/>
      </c>
    </row>
    <row r="81">
      <c r="A81" s="23" t="n">
        <v>80</v>
      </c>
      <c r="B81" s="24">
        <f>EDATE(Calculator!$B$12,A81-1)</f>
        <v/>
      </c>
      <c r="C81" s="25">
        <f>F80</f>
        <v/>
      </c>
      <c r="D81" s="25">
        <f>C81*Calculator!$B$7/12</f>
        <v/>
      </c>
      <c r="E81" s="25">
        <f>MIN(C81+D81,Calculator!$B$13)</f>
        <v/>
      </c>
      <c r="F81" s="25">
        <f>C81+D81-E81</f>
        <v/>
      </c>
      <c r="G81" s="25">
        <f>J80</f>
        <v/>
      </c>
      <c r="H81" s="25">
        <f>G81*Calculator!$B$7/12</f>
        <v/>
      </c>
      <c r="I81" s="25">
        <f>MIN(G81+H81,Calculator!$B$13+IF(A81&gt;=Calculator!$B$11,Calculator!$B$10,0))</f>
        <v/>
      </c>
      <c r="J81" s="25">
        <f>G81+H81-I81</f>
        <v/>
      </c>
    </row>
    <row r="82">
      <c r="A82" s="23" t="n">
        <v>81</v>
      </c>
      <c r="B82" s="24">
        <f>EDATE(Calculator!$B$12,A82-1)</f>
        <v/>
      </c>
      <c r="C82" s="25">
        <f>F81</f>
        <v/>
      </c>
      <c r="D82" s="25">
        <f>C82*Calculator!$B$7/12</f>
        <v/>
      </c>
      <c r="E82" s="25">
        <f>MIN(C82+D82,Calculator!$B$13)</f>
        <v/>
      </c>
      <c r="F82" s="25">
        <f>C82+D82-E82</f>
        <v/>
      </c>
      <c r="G82" s="25">
        <f>J81</f>
        <v/>
      </c>
      <c r="H82" s="25">
        <f>G82*Calculator!$B$7/12</f>
        <v/>
      </c>
      <c r="I82" s="25">
        <f>MIN(G82+H82,Calculator!$B$13+IF(A82&gt;=Calculator!$B$11,Calculator!$B$10,0))</f>
        <v/>
      </c>
      <c r="J82" s="25">
        <f>G82+H82-I82</f>
        <v/>
      </c>
    </row>
    <row r="83">
      <c r="A83" s="23" t="n">
        <v>82</v>
      </c>
      <c r="B83" s="24">
        <f>EDATE(Calculator!$B$12,A83-1)</f>
        <v/>
      </c>
      <c r="C83" s="25">
        <f>F82</f>
        <v/>
      </c>
      <c r="D83" s="25">
        <f>C83*Calculator!$B$7/12</f>
        <v/>
      </c>
      <c r="E83" s="25">
        <f>MIN(C83+D83,Calculator!$B$13)</f>
        <v/>
      </c>
      <c r="F83" s="25">
        <f>C83+D83-E83</f>
        <v/>
      </c>
      <c r="G83" s="25">
        <f>J82</f>
        <v/>
      </c>
      <c r="H83" s="25">
        <f>G83*Calculator!$B$7/12</f>
        <v/>
      </c>
      <c r="I83" s="25">
        <f>MIN(G83+H83,Calculator!$B$13+IF(A83&gt;=Calculator!$B$11,Calculator!$B$10,0))</f>
        <v/>
      </c>
      <c r="J83" s="25">
        <f>G83+H83-I83</f>
        <v/>
      </c>
    </row>
    <row r="84">
      <c r="A84" s="23" t="n">
        <v>83</v>
      </c>
      <c r="B84" s="24">
        <f>EDATE(Calculator!$B$12,A84-1)</f>
        <v/>
      </c>
      <c r="C84" s="25">
        <f>F83</f>
        <v/>
      </c>
      <c r="D84" s="25">
        <f>C84*Calculator!$B$7/12</f>
        <v/>
      </c>
      <c r="E84" s="25">
        <f>MIN(C84+D84,Calculator!$B$13)</f>
        <v/>
      </c>
      <c r="F84" s="25">
        <f>C84+D84-E84</f>
        <v/>
      </c>
      <c r="G84" s="25">
        <f>J83</f>
        <v/>
      </c>
      <c r="H84" s="25">
        <f>G84*Calculator!$B$7/12</f>
        <v/>
      </c>
      <c r="I84" s="25">
        <f>MIN(G84+H84,Calculator!$B$13+IF(A84&gt;=Calculator!$B$11,Calculator!$B$10,0))</f>
        <v/>
      </c>
      <c r="J84" s="25">
        <f>G84+H84-I84</f>
        <v/>
      </c>
    </row>
    <row r="85">
      <c r="A85" s="23" t="n">
        <v>84</v>
      </c>
      <c r="B85" s="24">
        <f>EDATE(Calculator!$B$12,A85-1)</f>
        <v/>
      </c>
      <c r="C85" s="25">
        <f>F84</f>
        <v/>
      </c>
      <c r="D85" s="25">
        <f>C85*Calculator!$B$7/12</f>
        <v/>
      </c>
      <c r="E85" s="25">
        <f>MIN(C85+D85,Calculator!$B$13)</f>
        <v/>
      </c>
      <c r="F85" s="25">
        <f>C85+D85-E85</f>
        <v/>
      </c>
      <c r="G85" s="25">
        <f>J84</f>
        <v/>
      </c>
      <c r="H85" s="25">
        <f>G85*Calculator!$B$7/12</f>
        <v/>
      </c>
      <c r="I85" s="25">
        <f>MIN(G85+H85,Calculator!$B$13+IF(A85&gt;=Calculator!$B$11,Calculator!$B$10,0))</f>
        <v/>
      </c>
      <c r="J85" s="25">
        <f>G85+H85-I85</f>
        <v/>
      </c>
    </row>
    <row r="86">
      <c r="A86" s="23" t="n">
        <v>85</v>
      </c>
      <c r="B86" s="24">
        <f>EDATE(Calculator!$B$12,A86-1)</f>
        <v/>
      </c>
      <c r="C86" s="25">
        <f>F85</f>
        <v/>
      </c>
      <c r="D86" s="25">
        <f>C86*Calculator!$B$7/12</f>
        <v/>
      </c>
      <c r="E86" s="25">
        <f>MIN(C86+D86,Calculator!$B$13)</f>
        <v/>
      </c>
      <c r="F86" s="25">
        <f>C86+D86-E86</f>
        <v/>
      </c>
      <c r="G86" s="25">
        <f>J85</f>
        <v/>
      </c>
      <c r="H86" s="25">
        <f>G86*Calculator!$B$7/12</f>
        <v/>
      </c>
      <c r="I86" s="25">
        <f>MIN(G86+H86,Calculator!$B$13+IF(A86&gt;=Calculator!$B$11,Calculator!$B$10,0))</f>
        <v/>
      </c>
      <c r="J86" s="25">
        <f>G86+H86-I86</f>
        <v/>
      </c>
    </row>
    <row r="87">
      <c r="A87" s="23" t="n">
        <v>86</v>
      </c>
      <c r="B87" s="24">
        <f>EDATE(Calculator!$B$12,A87-1)</f>
        <v/>
      </c>
      <c r="C87" s="25">
        <f>F86</f>
        <v/>
      </c>
      <c r="D87" s="25">
        <f>C87*Calculator!$B$7/12</f>
        <v/>
      </c>
      <c r="E87" s="25">
        <f>MIN(C87+D87,Calculator!$B$13)</f>
        <v/>
      </c>
      <c r="F87" s="25">
        <f>C87+D87-E87</f>
        <v/>
      </c>
      <c r="G87" s="25">
        <f>J86</f>
        <v/>
      </c>
      <c r="H87" s="25">
        <f>G87*Calculator!$B$7/12</f>
        <v/>
      </c>
      <c r="I87" s="25">
        <f>MIN(G87+H87,Calculator!$B$13+IF(A87&gt;=Calculator!$B$11,Calculator!$B$10,0))</f>
        <v/>
      </c>
      <c r="J87" s="25">
        <f>G87+H87-I87</f>
        <v/>
      </c>
    </row>
    <row r="88">
      <c r="A88" s="23" t="n">
        <v>87</v>
      </c>
      <c r="B88" s="24">
        <f>EDATE(Calculator!$B$12,A88-1)</f>
        <v/>
      </c>
      <c r="C88" s="25">
        <f>F87</f>
        <v/>
      </c>
      <c r="D88" s="25">
        <f>C88*Calculator!$B$7/12</f>
        <v/>
      </c>
      <c r="E88" s="25">
        <f>MIN(C88+D88,Calculator!$B$13)</f>
        <v/>
      </c>
      <c r="F88" s="25">
        <f>C88+D88-E88</f>
        <v/>
      </c>
      <c r="G88" s="25">
        <f>J87</f>
        <v/>
      </c>
      <c r="H88" s="25">
        <f>G88*Calculator!$B$7/12</f>
        <v/>
      </c>
      <c r="I88" s="25">
        <f>MIN(G88+H88,Calculator!$B$13+IF(A88&gt;=Calculator!$B$11,Calculator!$B$10,0))</f>
        <v/>
      </c>
      <c r="J88" s="25">
        <f>G88+H88-I88</f>
        <v/>
      </c>
    </row>
    <row r="89">
      <c r="A89" s="23" t="n">
        <v>88</v>
      </c>
      <c r="B89" s="24">
        <f>EDATE(Calculator!$B$12,A89-1)</f>
        <v/>
      </c>
      <c r="C89" s="25">
        <f>F88</f>
        <v/>
      </c>
      <c r="D89" s="25">
        <f>C89*Calculator!$B$7/12</f>
        <v/>
      </c>
      <c r="E89" s="25">
        <f>MIN(C89+D89,Calculator!$B$13)</f>
        <v/>
      </c>
      <c r="F89" s="25">
        <f>C89+D89-E89</f>
        <v/>
      </c>
      <c r="G89" s="25">
        <f>J88</f>
        <v/>
      </c>
      <c r="H89" s="25">
        <f>G89*Calculator!$B$7/12</f>
        <v/>
      </c>
      <c r="I89" s="25">
        <f>MIN(G89+H89,Calculator!$B$13+IF(A89&gt;=Calculator!$B$11,Calculator!$B$10,0))</f>
        <v/>
      </c>
      <c r="J89" s="25">
        <f>G89+H89-I89</f>
        <v/>
      </c>
    </row>
    <row r="90">
      <c r="A90" s="23" t="n">
        <v>89</v>
      </c>
      <c r="B90" s="24">
        <f>EDATE(Calculator!$B$12,A90-1)</f>
        <v/>
      </c>
      <c r="C90" s="25">
        <f>F89</f>
        <v/>
      </c>
      <c r="D90" s="25">
        <f>C90*Calculator!$B$7/12</f>
        <v/>
      </c>
      <c r="E90" s="25">
        <f>MIN(C90+D90,Calculator!$B$13)</f>
        <v/>
      </c>
      <c r="F90" s="25">
        <f>C90+D90-E90</f>
        <v/>
      </c>
      <c r="G90" s="25">
        <f>J89</f>
        <v/>
      </c>
      <c r="H90" s="25">
        <f>G90*Calculator!$B$7/12</f>
        <v/>
      </c>
      <c r="I90" s="25">
        <f>MIN(G90+H90,Calculator!$B$13+IF(A90&gt;=Calculator!$B$11,Calculator!$B$10,0))</f>
        <v/>
      </c>
      <c r="J90" s="25">
        <f>G90+H90-I90</f>
        <v/>
      </c>
    </row>
    <row r="91">
      <c r="A91" s="23" t="n">
        <v>90</v>
      </c>
      <c r="B91" s="24">
        <f>EDATE(Calculator!$B$12,A91-1)</f>
        <v/>
      </c>
      <c r="C91" s="25">
        <f>F90</f>
        <v/>
      </c>
      <c r="D91" s="25">
        <f>C91*Calculator!$B$7/12</f>
        <v/>
      </c>
      <c r="E91" s="25">
        <f>MIN(C91+D91,Calculator!$B$13)</f>
        <v/>
      </c>
      <c r="F91" s="25">
        <f>C91+D91-E91</f>
        <v/>
      </c>
      <c r="G91" s="25">
        <f>J90</f>
        <v/>
      </c>
      <c r="H91" s="25">
        <f>G91*Calculator!$B$7/12</f>
        <v/>
      </c>
      <c r="I91" s="25">
        <f>MIN(G91+H91,Calculator!$B$13+IF(A91&gt;=Calculator!$B$11,Calculator!$B$10,0))</f>
        <v/>
      </c>
      <c r="J91" s="25">
        <f>G91+H91-I91</f>
        <v/>
      </c>
    </row>
    <row r="92">
      <c r="A92" s="23" t="n">
        <v>91</v>
      </c>
      <c r="B92" s="24">
        <f>EDATE(Calculator!$B$12,A92-1)</f>
        <v/>
      </c>
      <c r="C92" s="25">
        <f>F91</f>
        <v/>
      </c>
      <c r="D92" s="25">
        <f>C92*Calculator!$B$7/12</f>
        <v/>
      </c>
      <c r="E92" s="25">
        <f>MIN(C92+D92,Calculator!$B$13)</f>
        <v/>
      </c>
      <c r="F92" s="25">
        <f>C92+D92-E92</f>
        <v/>
      </c>
      <c r="G92" s="25">
        <f>J91</f>
        <v/>
      </c>
      <c r="H92" s="25">
        <f>G92*Calculator!$B$7/12</f>
        <v/>
      </c>
      <c r="I92" s="25">
        <f>MIN(G92+H92,Calculator!$B$13+IF(A92&gt;=Calculator!$B$11,Calculator!$B$10,0))</f>
        <v/>
      </c>
      <c r="J92" s="25">
        <f>G92+H92-I92</f>
        <v/>
      </c>
    </row>
    <row r="93">
      <c r="A93" s="23" t="n">
        <v>92</v>
      </c>
      <c r="B93" s="24">
        <f>EDATE(Calculator!$B$12,A93-1)</f>
        <v/>
      </c>
      <c r="C93" s="25">
        <f>F92</f>
        <v/>
      </c>
      <c r="D93" s="25">
        <f>C93*Calculator!$B$7/12</f>
        <v/>
      </c>
      <c r="E93" s="25">
        <f>MIN(C93+D93,Calculator!$B$13)</f>
        <v/>
      </c>
      <c r="F93" s="25">
        <f>C93+D93-E93</f>
        <v/>
      </c>
      <c r="G93" s="25">
        <f>J92</f>
        <v/>
      </c>
      <c r="H93" s="25">
        <f>G93*Calculator!$B$7/12</f>
        <v/>
      </c>
      <c r="I93" s="25">
        <f>MIN(G93+H93,Calculator!$B$13+IF(A93&gt;=Calculator!$B$11,Calculator!$B$10,0))</f>
        <v/>
      </c>
      <c r="J93" s="25">
        <f>G93+H93-I93</f>
        <v/>
      </c>
    </row>
    <row r="94">
      <c r="A94" s="23" t="n">
        <v>93</v>
      </c>
      <c r="B94" s="24">
        <f>EDATE(Calculator!$B$12,A94-1)</f>
        <v/>
      </c>
      <c r="C94" s="25">
        <f>F93</f>
        <v/>
      </c>
      <c r="D94" s="25">
        <f>C94*Calculator!$B$7/12</f>
        <v/>
      </c>
      <c r="E94" s="25">
        <f>MIN(C94+D94,Calculator!$B$13)</f>
        <v/>
      </c>
      <c r="F94" s="25">
        <f>C94+D94-E94</f>
        <v/>
      </c>
      <c r="G94" s="25">
        <f>J93</f>
        <v/>
      </c>
      <c r="H94" s="25">
        <f>G94*Calculator!$B$7/12</f>
        <v/>
      </c>
      <c r="I94" s="25">
        <f>MIN(G94+H94,Calculator!$B$13+IF(A94&gt;=Calculator!$B$11,Calculator!$B$10,0))</f>
        <v/>
      </c>
      <c r="J94" s="25">
        <f>G94+H94-I94</f>
        <v/>
      </c>
    </row>
    <row r="95">
      <c r="A95" s="23" t="n">
        <v>94</v>
      </c>
      <c r="B95" s="24">
        <f>EDATE(Calculator!$B$12,A95-1)</f>
        <v/>
      </c>
      <c r="C95" s="25">
        <f>F94</f>
        <v/>
      </c>
      <c r="D95" s="25">
        <f>C95*Calculator!$B$7/12</f>
        <v/>
      </c>
      <c r="E95" s="25">
        <f>MIN(C95+D95,Calculator!$B$13)</f>
        <v/>
      </c>
      <c r="F95" s="25">
        <f>C95+D95-E95</f>
        <v/>
      </c>
      <c r="G95" s="25">
        <f>J94</f>
        <v/>
      </c>
      <c r="H95" s="25">
        <f>G95*Calculator!$B$7/12</f>
        <v/>
      </c>
      <c r="I95" s="25">
        <f>MIN(G95+H95,Calculator!$B$13+IF(A95&gt;=Calculator!$B$11,Calculator!$B$10,0))</f>
        <v/>
      </c>
      <c r="J95" s="25">
        <f>G95+H95-I95</f>
        <v/>
      </c>
    </row>
    <row r="96">
      <c r="A96" s="23" t="n">
        <v>95</v>
      </c>
      <c r="B96" s="24">
        <f>EDATE(Calculator!$B$12,A96-1)</f>
        <v/>
      </c>
      <c r="C96" s="25">
        <f>F95</f>
        <v/>
      </c>
      <c r="D96" s="25">
        <f>C96*Calculator!$B$7/12</f>
        <v/>
      </c>
      <c r="E96" s="25">
        <f>MIN(C96+D96,Calculator!$B$13)</f>
        <v/>
      </c>
      <c r="F96" s="25">
        <f>C96+D96-E96</f>
        <v/>
      </c>
      <c r="G96" s="25">
        <f>J95</f>
        <v/>
      </c>
      <c r="H96" s="25">
        <f>G96*Calculator!$B$7/12</f>
        <v/>
      </c>
      <c r="I96" s="25">
        <f>MIN(G96+H96,Calculator!$B$13+IF(A96&gt;=Calculator!$B$11,Calculator!$B$10,0))</f>
        <v/>
      </c>
      <c r="J96" s="25">
        <f>G96+H96-I96</f>
        <v/>
      </c>
    </row>
    <row r="97">
      <c r="A97" s="23" t="n">
        <v>96</v>
      </c>
      <c r="B97" s="24">
        <f>EDATE(Calculator!$B$12,A97-1)</f>
        <v/>
      </c>
      <c r="C97" s="25">
        <f>F96</f>
        <v/>
      </c>
      <c r="D97" s="25">
        <f>C97*Calculator!$B$7/12</f>
        <v/>
      </c>
      <c r="E97" s="25">
        <f>MIN(C97+D97,Calculator!$B$13)</f>
        <v/>
      </c>
      <c r="F97" s="25">
        <f>C97+D97-E97</f>
        <v/>
      </c>
      <c r="G97" s="25">
        <f>J96</f>
        <v/>
      </c>
      <c r="H97" s="25">
        <f>G97*Calculator!$B$7/12</f>
        <v/>
      </c>
      <c r="I97" s="25">
        <f>MIN(G97+H97,Calculator!$B$13+IF(A97&gt;=Calculator!$B$11,Calculator!$B$10,0))</f>
        <v/>
      </c>
      <c r="J97" s="25">
        <f>G97+H97-I97</f>
        <v/>
      </c>
    </row>
    <row r="98">
      <c r="A98" s="23" t="n">
        <v>97</v>
      </c>
      <c r="B98" s="24">
        <f>EDATE(Calculator!$B$12,A98-1)</f>
        <v/>
      </c>
      <c r="C98" s="25">
        <f>F97</f>
        <v/>
      </c>
      <c r="D98" s="25">
        <f>C98*Calculator!$B$7/12</f>
        <v/>
      </c>
      <c r="E98" s="25">
        <f>MIN(C98+D98,Calculator!$B$13)</f>
        <v/>
      </c>
      <c r="F98" s="25">
        <f>C98+D98-E98</f>
        <v/>
      </c>
      <c r="G98" s="25">
        <f>J97</f>
        <v/>
      </c>
      <c r="H98" s="25">
        <f>G98*Calculator!$B$7/12</f>
        <v/>
      </c>
      <c r="I98" s="25">
        <f>MIN(G98+H98,Calculator!$B$13+IF(A98&gt;=Calculator!$B$11,Calculator!$B$10,0))</f>
        <v/>
      </c>
      <c r="J98" s="25">
        <f>G98+H98-I98</f>
        <v/>
      </c>
    </row>
    <row r="99">
      <c r="A99" s="23" t="n">
        <v>98</v>
      </c>
      <c r="B99" s="24">
        <f>EDATE(Calculator!$B$12,A99-1)</f>
        <v/>
      </c>
      <c r="C99" s="25">
        <f>F98</f>
        <v/>
      </c>
      <c r="D99" s="25">
        <f>C99*Calculator!$B$7/12</f>
        <v/>
      </c>
      <c r="E99" s="25">
        <f>MIN(C99+D99,Calculator!$B$13)</f>
        <v/>
      </c>
      <c r="F99" s="25">
        <f>C99+D99-E99</f>
        <v/>
      </c>
      <c r="G99" s="25">
        <f>J98</f>
        <v/>
      </c>
      <c r="H99" s="25">
        <f>G99*Calculator!$B$7/12</f>
        <v/>
      </c>
      <c r="I99" s="25">
        <f>MIN(G99+H99,Calculator!$B$13+IF(A99&gt;=Calculator!$B$11,Calculator!$B$10,0))</f>
        <v/>
      </c>
      <c r="J99" s="25">
        <f>G99+H99-I99</f>
        <v/>
      </c>
    </row>
    <row r="100">
      <c r="A100" s="23" t="n">
        <v>99</v>
      </c>
      <c r="B100" s="24">
        <f>EDATE(Calculator!$B$12,A100-1)</f>
        <v/>
      </c>
      <c r="C100" s="25">
        <f>F99</f>
        <v/>
      </c>
      <c r="D100" s="25">
        <f>C100*Calculator!$B$7/12</f>
        <v/>
      </c>
      <c r="E100" s="25">
        <f>MIN(C100+D100,Calculator!$B$13)</f>
        <v/>
      </c>
      <c r="F100" s="25">
        <f>C100+D100-E100</f>
        <v/>
      </c>
      <c r="G100" s="25">
        <f>J99</f>
        <v/>
      </c>
      <c r="H100" s="25">
        <f>G100*Calculator!$B$7/12</f>
        <v/>
      </c>
      <c r="I100" s="25">
        <f>MIN(G100+H100,Calculator!$B$13+IF(A100&gt;=Calculator!$B$11,Calculator!$B$10,0))</f>
        <v/>
      </c>
      <c r="J100" s="25">
        <f>G100+H100-I100</f>
        <v/>
      </c>
    </row>
    <row r="101">
      <c r="A101" s="23" t="n">
        <v>100</v>
      </c>
      <c r="B101" s="24">
        <f>EDATE(Calculator!$B$12,A101-1)</f>
        <v/>
      </c>
      <c r="C101" s="25">
        <f>F100</f>
        <v/>
      </c>
      <c r="D101" s="25">
        <f>C101*Calculator!$B$7/12</f>
        <v/>
      </c>
      <c r="E101" s="25">
        <f>MIN(C101+D101,Calculator!$B$13)</f>
        <v/>
      </c>
      <c r="F101" s="25">
        <f>C101+D101-E101</f>
        <v/>
      </c>
      <c r="G101" s="25">
        <f>J100</f>
        <v/>
      </c>
      <c r="H101" s="25">
        <f>G101*Calculator!$B$7/12</f>
        <v/>
      </c>
      <c r="I101" s="25">
        <f>MIN(G101+H101,Calculator!$B$13+IF(A101&gt;=Calculator!$B$11,Calculator!$B$10,0))</f>
        <v/>
      </c>
      <c r="J101" s="25">
        <f>G101+H101-I101</f>
        <v/>
      </c>
    </row>
    <row r="102">
      <c r="A102" s="23" t="n">
        <v>101</v>
      </c>
      <c r="B102" s="24">
        <f>EDATE(Calculator!$B$12,A102-1)</f>
        <v/>
      </c>
      <c r="C102" s="25">
        <f>F101</f>
        <v/>
      </c>
      <c r="D102" s="25">
        <f>C102*Calculator!$B$7/12</f>
        <v/>
      </c>
      <c r="E102" s="25">
        <f>MIN(C102+D102,Calculator!$B$13)</f>
        <v/>
      </c>
      <c r="F102" s="25">
        <f>C102+D102-E102</f>
        <v/>
      </c>
      <c r="G102" s="25">
        <f>J101</f>
        <v/>
      </c>
      <c r="H102" s="25">
        <f>G102*Calculator!$B$7/12</f>
        <v/>
      </c>
      <c r="I102" s="25">
        <f>MIN(G102+H102,Calculator!$B$13+IF(A102&gt;=Calculator!$B$11,Calculator!$B$10,0))</f>
        <v/>
      </c>
      <c r="J102" s="25">
        <f>G102+H102-I102</f>
        <v/>
      </c>
    </row>
    <row r="103">
      <c r="A103" s="23" t="n">
        <v>102</v>
      </c>
      <c r="B103" s="24">
        <f>EDATE(Calculator!$B$12,A103-1)</f>
        <v/>
      </c>
      <c r="C103" s="25">
        <f>F102</f>
        <v/>
      </c>
      <c r="D103" s="25">
        <f>C103*Calculator!$B$7/12</f>
        <v/>
      </c>
      <c r="E103" s="25">
        <f>MIN(C103+D103,Calculator!$B$13)</f>
        <v/>
      </c>
      <c r="F103" s="25">
        <f>C103+D103-E103</f>
        <v/>
      </c>
      <c r="G103" s="25">
        <f>J102</f>
        <v/>
      </c>
      <c r="H103" s="25">
        <f>G103*Calculator!$B$7/12</f>
        <v/>
      </c>
      <c r="I103" s="25">
        <f>MIN(G103+H103,Calculator!$B$13+IF(A103&gt;=Calculator!$B$11,Calculator!$B$10,0))</f>
        <v/>
      </c>
      <c r="J103" s="25">
        <f>G103+H103-I103</f>
        <v/>
      </c>
    </row>
    <row r="104">
      <c r="A104" s="23" t="n">
        <v>103</v>
      </c>
      <c r="B104" s="24">
        <f>EDATE(Calculator!$B$12,A104-1)</f>
        <v/>
      </c>
      <c r="C104" s="25">
        <f>F103</f>
        <v/>
      </c>
      <c r="D104" s="25">
        <f>C104*Calculator!$B$7/12</f>
        <v/>
      </c>
      <c r="E104" s="25">
        <f>MIN(C104+D104,Calculator!$B$13)</f>
        <v/>
      </c>
      <c r="F104" s="25">
        <f>C104+D104-E104</f>
        <v/>
      </c>
      <c r="G104" s="25">
        <f>J103</f>
        <v/>
      </c>
      <c r="H104" s="25">
        <f>G104*Calculator!$B$7/12</f>
        <v/>
      </c>
      <c r="I104" s="25">
        <f>MIN(G104+H104,Calculator!$B$13+IF(A104&gt;=Calculator!$B$11,Calculator!$B$10,0))</f>
        <v/>
      </c>
      <c r="J104" s="25">
        <f>G104+H104-I104</f>
        <v/>
      </c>
    </row>
    <row r="105">
      <c r="A105" s="23" t="n">
        <v>104</v>
      </c>
      <c r="B105" s="24">
        <f>EDATE(Calculator!$B$12,A105-1)</f>
        <v/>
      </c>
      <c r="C105" s="25">
        <f>F104</f>
        <v/>
      </c>
      <c r="D105" s="25">
        <f>C105*Calculator!$B$7/12</f>
        <v/>
      </c>
      <c r="E105" s="25">
        <f>MIN(C105+D105,Calculator!$B$13)</f>
        <v/>
      </c>
      <c r="F105" s="25">
        <f>C105+D105-E105</f>
        <v/>
      </c>
      <c r="G105" s="25">
        <f>J104</f>
        <v/>
      </c>
      <c r="H105" s="25">
        <f>G105*Calculator!$B$7/12</f>
        <v/>
      </c>
      <c r="I105" s="25">
        <f>MIN(G105+H105,Calculator!$B$13+IF(A105&gt;=Calculator!$B$11,Calculator!$B$10,0))</f>
        <v/>
      </c>
      <c r="J105" s="25">
        <f>G105+H105-I105</f>
        <v/>
      </c>
    </row>
    <row r="106">
      <c r="A106" s="23" t="n">
        <v>105</v>
      </c>
      <c r="B106" s="24">
        <f>EDATE(Calculator!$B$12,A106-1)</f>
        <v/>
      </c>
      <c r="C106" s="25">
        <f>F105</f>
        <v/>
      </c>
      <c r="D106" s="25">
        <f>C106*Calculator!$B$7/12</f>
        <v/>
      </c>
      <c r="E106" s="25">
        <f>MIN(C106+D106,Calculator!$B$13)</f>
        <v/>
      </c>
      <c r="F106" s="25">
        <f>C106+D106-E106</f>
        <v/>
      </c>
      <c r="G106" s="25">
        <f>J105</f>
        <v/>
      </c>
      <c r="H106" s="25">
        <f>G106*Calculator!$B$7/12</f>
        <v/>
      </c>
      <c r="I106" s="25">
        <f>MIN(G106+H106,Calculator!$B$13+IF(A106&gt;=Calculator!$B$11,Calculator!$B$10,0))</f>
        <v/>
      </c>
      <c r="J106" s="25">
        <f>G106+H106-I106</f>
        <v/>
      </c>
    </row>
    <row r="107">
      <c r="A107" s="23" t="n">
        <v>106</v>
      </c>
      <c r="B107" s="24">
        <f>EDATE(Calculator!$B$12,A107-1)</f>
        <v/>
      </c>
      <c r="C107" s="25">
        <f>F106</f>
        <v/>
      </c>
      <c r="D107" s="25">
        <f>C107*Calculator!$B$7/12</f>
        <v/>
      </c>
      <c r="E107" s="25">
        <f>MIN(C107+D107,Calculator!$B$13)</f>
        <v/>
      </c>
      <c r="F107" s="25">
        <f>C107+D107-E107</f>
        <v/>
      </c>
      <c r="G107" s="25">
        <f>J106</f>
        <v/>
      </c>
      <c r="H107" s="25">
        <f>G107*Calculator!$B$7/12</f>
        <v/>
      </c>
      <c r="I107" s="25">
        <f>MIN(G107+H107,Calculator!$B$13+IF(A107&gt;=Calculator!$B$11,Calculator!$B$10,0))</f>
        <v/>
      </c>
      <c r="J107" s="25">
        <f>G107+H107-I107</f>
        <v/>
      </c>
    </row>
    <row r="108">
      <c r="A108" s="23" t="n">
        <v>107</v>
      </c>
      <c r="B108" s="24">
        <f>EDATE(Calculator!$B$12,A108-1)</f>
        <v/>
      </c>
      <c r="C108" s="25">
        <f>F107</f>
        <v/>
      </c>
      <c r="D108" s="25">
        <f>C108*Calculator!$B$7/12</f>
        <v/>
      </c>
      <c r="E108" s="25">
        <f>MIN(C108+D108,Calculator!$B$13)</f>
        <v/>
      </c>
      <c r="F108" s="25">
        <f>C108+D108-E108</f>
        <v/>
      </c>
      <c r="G108" s="25">
        <f>J107</f>
        <v/>
      </c>
      <c r="H108" s="25">
        <f>G108*Calculator!$B$7/12</f>
        <v/>
      </c>
      <c r="I108" s="25">
        <f>MIN(G108+H108,Calculator!$B$13+IF(A108&gt;=Calculator!$B$11,Calculator!$B$10,0))</f>
        <v/>
      </c>
      <c r="J108" s="25">
        <f>G108+H108-I108</f>
        <v/>
      </c>
    </row>
    <row r="109">
      <c r="A109" s="23" t="n">
        <v>108</v>
      </c>
      <c r="B109" s="24">
        <f>EDATE(Calculator!$B$12,A109-1)</f>
        <v/>
      </c>
      <c r="C109" s="25">
        <f>F108</f>
        <v/>
      </c>
      <c r="D109" s="25">
        <f>C109*Calculator!$B$7/12</f>
        <v/>
      </c>
      <c r="E109" s="25">
        <f>MIN(C109+D109,Calculator!$B$13)</f>
        <v/>
      </c>
      <c r="F109" s="25">
        <f>C109+D109-E109</f>
        <v/>
      </c>
      <c r="G109" s="25">
        <f>J108</f>
        <v/>
      </c>
      <c r="H109" s="25">
        <f>G109*Calculator!$B$7/12</f>
        <v/>
      </c>
      <c r="I109" s="25">
        <f>MIN(G109+H109,Calculator!$B$13+IF(A109&gt;=Calculator!$B$11,Calculator!$B$10,0))</f>
        <v/>
      </c>
      <c r="J109" s="25">
        <f>G109+H109-I109</f>
        <v/>
      </c>
    </row>
    <row r="110">
      <c r="A110" s="23" t="n">
        <v>109</v>
      </c>
      <c r="B110" s="24">
        <f>EDATE(Calculator!$B$12,A110-1)</f>
        <v/>
      </c>
      <c r="C110" s="25">
        <f>F109</f>
        <v/>
      </c>
      <c r="D110" s="25">
        <f>C110*Calculator!$B$7/12</f>
        <v/>
      </c>
      <c r="E110" s="25">
        <f>MIN(C110+D110,Calculator!$B$13)</f>
        <v/>
      </c>
      <c r="F110" s="25">
        <f>C110+D110-E110</f>
        <v/>
      </c>
      <c r="G110" s="25">
        <f>J109</f>
        <v/>
      </c>
      <c r="H110" s="25">
        <f>G110*Calculator!$B$7/12</f>
        <v/>
      </c>
      <c r="I110" s="25">
        <f>MIN(G110+H110,Calculator!$B$13+IF(A110&gt;=Calculator!$B$11,Calculator!$B$10,0))</f>
        <v/>
      </c>
      <c r="J110" s="25">
        <f>G110+H110-I110</f>
        <v/>
      </c>
    </row>
    <row r="111">
      <c r="A111" s="23" t="n">
        <v>110</v>
      </c>
      <c r="B111" s="24">
        <f>EDATE(Calculator!$B$12,A111-1)</f>
        <v/>
      </c>
      <c r="C111" s="25">
        <f>F110</f>
        <v/>
      </c>
      <c r="D111" s="25">
        <f>C111*Calculator!$B$7/12</f>
        <v/>
      </c>
      <c r="E111" s="25">
        <f>MIN(C111+D111,Calculator!$B$13)</f>
        <v/>
      </c>
      <c r="F111" s="25">
        <f>C111+D111-E111</f>
        <v/>
      </c>
      <c r="G111" s="25">
        <f>J110</f>
        <v/>
      </c>
      <c r="H111" s="25">
        <f>G111*Calculator!$B$7/12</f>
        <v/>
      </c>
      <c r="I111" s="25">
        <f>MIN(G111+H111,Calculator!$B$13+IF(A111&gt;=Calculator!$B$11,Calculator!$B$10,0))</f>
        <v/>
      </c>
      <c r="J111" s="25">
        <f>G111+H111-I111</f>
        <v/>
      </c>
    </row>
    <row r="112">
      <c r="A112" s="23" t="n">
        <v>111</v>
      </c>
      <c r="B112" s="24">
        <f>EDATE(Calculator!$B$12,A112-1)</f>
        <v/>
      </c>
      <c r="C112" s="25">
        <f>F111</f>
        <v/>
      </c>
      <c r="D112" s="25">
        <f>C112*Calculator!$B$7/12</f>
        <v/>
      </c>
      <c r="E112" s="25">
        <f>MIN(C112+D112,Calculator!$B$13)</f>
        <v/>
      </c>
      <c r="F112" s="25">
        <f>C112+D112-E112</f>
        <v/>
      </c>
      <c r="G112" s="25">
        <f>J111</f>
        <v/>
      </c>
      <c r="H112" s="25">
        <f>G112*Calculator!$B$7/12</f>
        <v/>
      </c>
      <c r="I112" s="25">
        <f>MIN(G112+H112,Calculator!$B$13+IF(A112&gt;=Calculator!$B$11,Calculator!$B$10,0))</f>
        <v/>
      </c>
      <c r="J112" s="25">
        <f>G112+H112-I112</f>
        <v/>
      </c>
    </row>
    <row r="113">
      <c r="A113" s="23" t="n">
        <v>112</v>
      </c>
      <c r="B113" s="24">
        <f>EDATE(Calculator!$B$12,A113-1)</f>
        <v/>
      </c>
      <c r="C113" s="25">
        <f>F112</f>
        <v/>
      </c>
      <c r="D113" s="25">
        <f>C113*Calculator!$B$7/12</f>
        <v/>
      </c>
      <c r="E113" s="25">
        <f>MIN(C113+D113,Calculator!$B$13)</f>
        <v/>
      </c>
      <c r="F113" s="25">
        <f>C113+D113-E113</f>
        <v/>
      </c>
      <c r="G113" s="25">
        <f>J112</f>
        <v/>
      </c>
      <c r="H113" s="25">
        <f>G113*Calculator!$B$7/12</f>
        <v/>
      </c>
      <c r="I113" s="25">
        <f>MIN(G113+H113,Calculator!$B$13+IF(A113&gt;=Calculator!$B$11,Calculator!$B$10,0))</f>
        <v/>
      </c>
      <c r="J113" s="25">
        <f>G113+H113-I113</f>
        <v/>
      </c>
    </row>
    <row r="114">
      <c r="A114" s="23" t="n">
        <v>113</v>
      </c>
      <c r="B114" s="24">
        <f>EDATE(Calculator!$B$12,A114-1)</f>
        <v/>
      </c>
      <c r="C114" s="25">
        <f>F113</f>
        <v/>
      </c>
      <c r="D114" s="25">
        <f>C114*Calculator!$B$7/12</f>
        <v/>
      </c>
      <c r="E114" s="25">
        <f>MIN(C114+D114,Calculator!$B$13)</f>
        <v/>
      </c>
      <c r="F114" s="25">
        <f>C114+D114-E114</f>
        <v/>
      </c>
      <c r="G114" s="25">
        <f>J113</f>
        <v/>
      </c>
      <c r="H114" s="25">
        <f>G114*Calculator!$B$7/12</f>
        <v/>
      </c>
      <c r="I114" s="25">
        <f>MIN(G114+H114,Calculator!$B$13+IF(A114&gt;=Calculator!$B$11,Calculator!$B$10,0))</f>
        <v/>
      </c>
      <c r="J114" s="25">
        <f>G114+H114-I114</f>
        <v/>
      </c>
    </row>
    <row r="115">
      <c r="A115" s="23" t="n">
        <v>114</v>
      </c>
      <c r="B115" s="24">
        <f>EDATE(Calculator!$B$12,A115-1)</f>
        <v/>
      </c>
      <c r="C115" s="25">
        <f>F114</f>
        <v/>
      </c>
      <c r="D115" s="25">
        <f>C115*Calculator!$B$7/12</f>
        <v/>
      </c>
      <c r="E115" s="25">
        <f>MIN(C115+D115,Calculator!$B$13)</f>
        <v/>
      </c>
      <c r="F115" s="25">
        <f>C115+D115-E115</f>
        <v/>
      </c>
      <c r="G115" s="25">
        <f>J114</f>
        <v/>
      </c>
      <c r="H115" s="25">
        <f>G115*Calculator!$B$7/12</f>
        <v/>
      </c>
      <c r="I115" s="25">
        <f>MIN(G115+H115,Calculator!$B$13+IF(A115&gt;=Calculator!$B$11,Calculator!$B$10,0))</f>
        <v/>
      </c>
      <c r="J115" s="25">
        <f>G115+H115-I115</f>
        <v/>
      </c>
    </row>
    <row r="116">
      <c r="A116" s="23" t="n">
        <v>115</v>
      </c>
      <c r="B116" s="24">
        <f>EDATE(Calculator!$B$12,A116-1)</f>
        <v/>
      </c>
      <c r="C116" s="25">
        <f>F115</f>
        <v/>
      </c>
      <c r="D116" s="25">
        <f>C116*Calculator!$B$7/12</f>
        <v/>
      </c>
      <c r="E116" s="25">
        <f>MIN(C116+D116,Calculator!$B$13)</f>
        <v/>
      </c>
      <c r="F116" s="25">
        <f>C116+D116-E116</f>
        <v/>
      </c>
      <c r="G116" s="25">
        <f>J115</f>
        <v/>
      </c>
      <c r="H116" s="25">
        <f>G116*Calculator!$B$7/12</f>
        <v/>
      </c>
      <c r="I116" s="25">
        <f>MIN(G116+H116,Calculator!$B$13+IF(A116&gt;=Calculator!$B$11,Calculator!$B$10,0))</f>
        <v/>
      </c>
      <c r="J116" s="25">
        <f>G116+H116-I116</f>
        <v/>
      </c>
    </row>
    <row r="117">
      <c r="A117" s="23" t="n">
        <v>116</v>
      </c>
      <c r="B117" s="24">
        <f>EDATE(Calculator!$B$12,A117-1)</f>
        <v/>
      </c>
      <c r="C117" s="25">
        <f>F116</f>
        <v/>
      </c>
      <c r="D117" s="25">
        <f>C117*Calculator!$B$7/12</f>
        <v/>
      </c>
      <c r="E117" s="25">
        <f>MIN(C117+D117,Calculator!$B$13)</f>
        <v/>
      </c>
      <c r="F117" s="25">
        <f>C117+D117-E117</f>
        <v/>
      </c>
      <c r="G117" s="25">
        <f>J116</f>
        <v/>
      </c>
      <c r="H117" s="25">
        <f>G117*Calculator!$B$7/12</f>
        <v/>
      </c>
      <c r="I117" s="25">
        <f>MIN(G117+H117,Calculator!$B$13+IF(A117&gt;=Calculator!$B$11,Calculator!$B$10,0))</f>
        <v/>
      </c>
      <c r="J117" s="25">
        <f>G117+H117-I117</f>
        <v/>
      </c>
    </row>
    <row r="118">
      <c r="A118" s="23" t="n">
        <v>117</v>
      </c>
      <c r="B118" s="24">
        <f>EDATE(Calculator!$B$12,A118-1)</f>
        <v/>
      </c>
      <c r="C118" s="25">
        <f>F117</f>
        <v/>
      </c>
      <c r="D118" s="25">
        <f>C118*Calculator!$B$7/12</f>
        <v/>
      </c>
      <c r="E118" s="25">
        <f>MIN(C118+D118,Calculator!$B$13)</f>
        <v/>
      </c>
      <c r="F118" s="25">
        <f>C118+D118-E118</f>
        <v/>
      </c>
      <c r="G118" s="25">
        <f>J117</f>
        <v/>
      </c>
      <c r="H118" s="25">
        <f>G118*Calculator!$B$7/12</f>
        <v/>
      </c>
      <c r="I118" s="25">
        <f>MIN(G118+H118,Calculator!$B$13+IF(A118&gt;=Calculator!$B$11,Calculator!$B$10,0))</f>
        <v/>
      </c>
      <c r="J118" s="25">
        <f>G118+H118-I118</f>
        <v/>
      </c>
    </row>
    <row r="119">
      <c r="A119" s="23" t="n">
        <v>118</v>
      </c>
      <c r="B119" s="24">
        <f>EDATE(Calculator!$B$12,A119-1)</f>
        <v/>
      </c>
      <c r="C119" s="25">
        <f>F118</f>
        <v/>
      </c>
      <c r="D119" s="25">
        <f>C119*Calculator!$B$7/12</f>
        <v/>
      </c>
      <c r="E119" s="25">
        <f>MIN(C119+D119,Calculator!$B$13)</f>
        <v/>
      </c>
      <c r="F119" s="25">
        <f>C119+D119-E119</f>
        <v/>
      </c>
      <c r="G119" s="25">
        <f>J118</f>
        <v/>
      </c>
      <c r="H119" s="25">
        <f>G119*Calculator!$B$7/12</f>
        <v/>
      </c>
      <c r="I119" s="25">
        <f>MIN(G119+H119,Calculator!$B$13+IF(A119&gt;=Calculator!$B$11,Calculator!$B$10,0))</f>
        <v/>
      </c>
      <c r="J119" s="25">
        <f>G119+H119-I119</f>
        <v/>
      </c>
    </row>
    <row r="120">
      <c r="A120" s="23" t="n">
        <v>119</v>
      </c>
      <c r="B120" s="24">
        <f>EDATE(Calculator!$B$12,A120-1)</f>
        <v/>
      </c>
      <c r="C120" s="25">
        <f>F119</f>
        <v/>
      </c>
      <c r="D120" s="25">
        <f>C120*Calculator!$B$7/12</f>
        <v/>
      </c>
      <c r="E120" s="25">
        <f>MIN(C120+D120,Calculator!$B$13)</f>
        <v/>
      </c>
      <c r="F120" s="25">
        <f>C120+D120-E120</f>
        <v/>
      </c>
      <c r="G120" s="25">
        <f>J119</f>
        <v/>
      </c>
      <c r="H120" s="25">
        <f>G120*Calculator!$B$7/12</f>
        <v/>
      </c>
      <c r="I120" s="25">
        <f>MIN(G120+H120,Calculator!$B$13+IF(A120&gt;=Calculator!$B$11,Calculator!$B$10,0))</f>
        <v/>
      </c>
      <c r="J120" s="25">
        <f>G120+H120-I120</f>
        <v/>
      </c>
    </row>
    <row r="121">
      <c r="A121" s="23" t="n">
        <v>120</v>
      </c>
      <c r="B121" s="24">
        <f>EDATE(Calculator!$B$12,A121-1)</f>
        <v/>
      </c>
      <c r="C121" s="25">
        <f>F120</f>
        <v/>
      </c>
      <c r="D121" s="25">
        <f>C121*Calculator!$B$7/12</f>
        <v/>
      </c>
      <c r="E121" s="25">
        <f>MIN(C121+D121,Calculator!$B$13)</f>
        <v/>
      </c>
      <c r="F121" s="25">
        <f>C121+D121-E121</f>
        <v/>
      </c>
      <c r="G121" s="25">
        <f>J120</f>
        <v/>
      </c>
      <c r="H121" s="25">
        <f>G121*Calculator!$B$7/12</f>
        <v/>
      </c>
      <c r="I121" s="25">
        <f>MIN(G121+H121,Calculator!$B$13+IF(A121&gt;=Calculator!$B$11,Calculator!$B$10,0))</f>
        <v/>
      </c>
      <c r="J121" s="25">
        <f>G121+H121-I121</f>
        <v/>
      </c>
    </row>
    <row r="122">
      <c r="A122" s="23" t="n">
        <v>121</v>
      </c>
      <c r="B122" s="24">
        <f>EDATE(Calculator!$B$12,A122-1)</f>
        <v/>
      </c>
      <c r="C122" s="25">
        <f>F121</f>
        <v/>
      </c>
      <c r="D122" s="25">
        <f>C122*Calculator!$B$7/12</f>
        <v/>
      </c>
      <c r="E122" s="25">
        <f>MIN(C122+D122,Calculator!$B$13)</f>
        <v/>
      </c>
      <c r="F122" s="25">
        <f>C122+D122-E122</f>
        <v/>
      </c>
      <c r="G122" s="25">
        <f>J121</f>
        <v/>
      </c>
      <c r="H122" s="25">
        <f>G122*Calculator!$B$7/12</f>
        <v/>
      </c>
      <c r="I122" s="25">
        <f>MIN(G122+H122,Calculator!$B$13+IF(A122&gt;=Calculator!$B$11,Calculator!$B$10,0))</f>
        <v/>
      </c>
      <c r="J122" s="25">
        <f>G122+H122-I122</f>
        <v/>
      </c>
    </row>
    <row r="123">
      <c r="A123" s="23" t="n">
        <v>122</v>
      </c>
      <c r="B123" s="24">
        <f>EDATE(Calculator!$B$12,A123-1)</f>
        <v/>
      </c>
      <c r="C123" s="25">
        <f>F122</f>
        <v/>
      </c>
      <c r="D123" s="25">
        <f>C123*Calculator!$B$7/12</f>
        <v/>
      </c>
      <c r="E123" s="25">
        <f>MIN(C123+D123,Calculator!$B$13)</f>
        <v/>
      </c>
      <c r="F123" s="25">
        <f>C123+D123-E123</f>
        <v/>
      </c>
      <c r="G123" s="25">
        <f>J122</f>
        <v/>
      </c>
      <c r="H123" s="25">
        <f>G123*Calculator!$B$7/12</f>
        <v/>
      </c>
      <c r="I123" s="25">
        <f>MIN(G123+H123,Calculator!$B$13+IF(A123&gt;=Calculator!$B$11,Calculator!$B$10,0))</f>
        <v/>
      </c>
      <c r="J123" s="25">
        <f>G123+H123-I123</f>
        <v/>
      </c>
    </row>
    <row r="124">
      <c r="A124" s="23" t="n">
        <v>123</v>
      </c>
      <c r="B124" s="24">
        <f>EDATE(Calculator!$B$12,A124-1)</f>
        <v/>
      </c>
      <c r="C124" s="25">
        <f>F123</f>
        <v/>
      </c>
      <c r="D124" s="25">
        <f>C124*Calculator!$B$7/12</f>
        <v/>
      </c>
      <c r="E124" s="25">
        <f>MIN(C124+D124,Calculator!$B$13)</f>
        <v/>
      </c>
      <c r="F124" s="25">
        <f>C124+D124-E124</f>
        <v/>
      </c>
      <c r="G124" s="25">
        <f>J123</f>
        <v/>
      </c>
      <c r="H124" s="25">
        <f>G124*Calculator!$B$7/12</f>
        <v/>
      </c>
      <c r="I124" s="25">
        <f>MIN(G124+H124,Calculator!$B$13+IF(A124&gt;=Calculator!$B$11,Calculator!$B$10,0))</f>
        <v/>
      </c>
      <c r="J124" s="25">
        <f>G124+H124-I124</f>
        <v/>
      </c>
    </row>
    <row r="125">
      <c r="A125" s="23" t="n">
        <v>124</v>
      </c>
      <c r="B125" s="24">
        <f>EDATE(Calculator!$B$12,A125-1)</f>
        <v/>
      </c>
      <c r="C125" s="25">
        <f>F124</f>
        <v/>
      </c>
      <c r="D125" s="25">
        <f>C125*Calculator!$B$7/12</f>
        <v/>
      </c>
      <c r="E125" s="25">
        <f>MIN(C125+D125,Calculator!$B$13)</f>
        <v/>
      </c>
      <c r="F125" s="25">
        <f>C125+D125-E125</f>
        <v/>
      </c>
      <c r="G125" s="25">
        <f>J124</f>
        <v/>
      </c>
      <c r="H125" s="25">
        <f>G125*Calculator!$B$7/12</f>
        <v/>
      </c>
      <c r="I125" s="25">
        <f>MIN(G125+H125,Calculator!$B$13+IF(A125&gt;=Calculator!$B$11,Calculator!$B$10,0))</f>
        <v/>
      </c>
      <c r="J125" s="25">
        <f>G125+H125-I125</f>
        <v/>
      </c>
    </row>
    <row r="126">
      <c r="A126" s="23" t="n">
        <v>125</v>
      </c>
      <c r="B126" s="24">
        <f>EDATE(Calculator!$B$12,A126-1)</f>
        <v/>
      </c>
      <c r="C126" s="25">
        <f>F125</f>
        <v/>
      </c>
      <c r="D126" s="25">
        <f>C126*Calculator!$B$7/12</f>
        <v/>
      </c>
      <c r="E126" s="25">
        <f>MIN(C126+D126,Calculator!$B$13)</f>
        <v/>
      </c>
      <c r="F126" s="25">
        <f>C126+D126-E126</f>
        <v/>
      </c>
      <c r="G126" s="25">
        <f>J125</f>
        <v/>
      </c>
      <c r="H126" s="25">
        <f>G126*Calculator!$B$7/12</f>
        <v/>
      </c>
      <c r="I126" s="25">
        <f>MIN(G126+H126,Calculator!$B$13+IF(A126&gt;=Calculator!$B$11,Calculator!$B$10,0))</f>
        <v/>
      </c>
      <c r="J126" s="25">
        <f>G126+H126-I126</f>
        <v/>
      </c>
    </row>
    <row r="127">
      <c r="A127" s="23" t="n">
        <v>126</v>
      </c>
      <c r="B127" s="24">
        <f>EDATE(Calculator!$B$12,A127-1)</f>
        <v/>
      </c>
      <c r="C127" s="25">
        <f>F126</f>
        <v/>
      </c>
      <c r="D127" s="25">
        <f>C127*Calculator!$B$7/12</f>
        <v/>
      </c>
      <c r="E127" s="25">
        <f>MIN(C127+D127,Calculator!$B$13)</f>
        <v/>
      </c>
      <c r="F127" s="25">
        <f>C127+D127-E127</f>
        <v/>
      </c>
      <c r="G127" s="25">
        <f>J126</f>
        <v/>
      </c>
      <c r="H127" s="25">
        <f>G127*Calculator!$B$7/12</f>
        <v/>
      </c>
      <c r="I127" s="25">
        <f>MIN(G127+H127,Calculator!$B$13+IF(A127&gt;=Calculator!$B$11,Calculator!$B$10,0))</f>
        <v/>
      </c>
      <c r="J127" s="25">
        <f>G127+H127-I127</f>
        <v/>
      </c>
    </row>
    <row r="128">
      <c r="A128" s="23" t="n">
        <v>127</v>
      </c>
      <c r="B128" s="24">
        <f>EDATE(Calculator!$B$12,A128-1)</f>
        <v/>
      </c>
      <c r="C128" s="25">
        <f>F127</f>
        <v/>
      </c>
      <c r="D128" s="25">
        <f>C128*Calculator!$B$7/12</f>
        <v/>
      </c>
      <c r="E128" s="25">
        <f>MIN(C128+D128,Calculator!$B$13)</f>
        <v/>
      </c>
      <c r="F128" s="25">
        <f>C128+D128-E128</f>
        <v/>
      </c>
      <c r="G128" s="25">
        <f>J127</f>
        <v/>
      </c>
      <c r="H128" s="25">
        <f>G128*Calculator!$B$7/12</f>
        <v/>
      </c>
      <c r="I128" s="25">
        <f>MIN(G128+H128,Calculator!$B$13+IF(A128&gt;=Calculator!$B$11,Calculator!$B$10,0))</f>
        <v/>
      </c>
      <c r="J128" s="25">
        <f>G128+H128-I128</f>
        <v/>
      </c>
    </row>
    <row r="129">
      <c r="A129" s="23" t="n">
        <v>128</v>
      </c>
      <c r="B129" s="24">
        <f>EDATE(Calculator!$B$12,A129-1)</f>
        <v/>
      </c>
      <c r="C129" s="25">
        <f>F128</f>
        <v/>
      </c>
      <c r="D129" s="25">
        <f>C129*Calculator!$B$7/12</f>
        <v/>
      </c>
      <c r="E129" s="25">
        <f>MIN(C129+D129,Calculator!$B$13)</f>
        <v/>
      </c>
      <c r="F129" s="25">
        <f>C129+D129-E129</f>
        <v/>
      </c>
      <c r="G129" s="25">
        <f>J128</f>
        <v/>
      </c>
      <c r="H129" s="25">
        <f>G129*Calculator!$B$7/12</f>
        <v/>
      </c>
      <c r="I129" s="25">
        <f>MIN(G129+H129,Calculator!$B$13+IF(A129&gt;=Calculator!$B$11,Calculator!$B$10,0))</f>
        <v/>
      </c>
      <c r="J129" s="25">
        <f>G129+H129-I129</f>
        <v/>
      </c>
    </row>
    <row r="130">
      <c r="A130" s="23" t="n">
        <v>129</v>
      </c>
      <c r="B130" s="24">
        <f>EDATE(Calculator!$B$12,A130-1)</f>
        <v/>
      </c>
      <c r="C130" s="25">
        <f>F129</f>
        <v/>
      </c>
      <c r="D130" s="25">
        <f>C130*Calculator!$B$7/12</f>
        <v/>
      </c>
      <c r="E130" s="25">
        <f>MIN(C130+D130,Calculator!$B$13)</f>
        <v/>
      </c>
      <c r="F130" s="25">
        <f>C130+D130-E130</f>
        <v/>
      </c>
      <c r="G130" s="25">
        <f>J129</f>
        <v/>
      </c>
      <c r="H130" s="25">
        <f>G130*Calculator!$B$7/12</f>
        <v/>
      </c>
      <c r="I130" s="25">
        <f>MIN(G130+H130,Calculator!$B$13+IF(A130&gt;=Calculator!$B$11,Calculator!$B$10,0))</f>
        <v/>
      </c>
      <c r="J130" s="25">
        <f>G130+H130-I130</f>
        <v/>
      </c>
    </row>
    <row r="131">
      <c r="A131" s="23" t="n">
        <v>130</v>
      </c>
      <c r="B131" s="24">
        <f>EDATE(Calculator!$B$12,A131-1)</f>
        <v/>
      </c>
      <c r="C131" s="25">
        <f>F130</f>
        <v/>
      </c>
      <c r="D131" s="25">
        <f>C131*Calculator!$B$7/12</f>
        <v/>
      </c>
      <c r="E131" s="25">
        <f>MIN(C131+D131,Calculator!$B$13)</f>
        <v/>
      </c>
      <c r="F131" s="25">
        <f>C131+D131-E131</f>
        <v/>
      </c>
      <c r="G131" s="25">
        <f>J130</f>
        <v/>
      </c>
      <c r="H131" s="25">
        <f>G131*Calculator!$B$7/12</f>
        <v/>
      </c>
      <c r="I131" s="25">
        <f>MIN(G131+H131,Calculator!$B$13+IF(A131&gt;=Calculator!$B$11,Calculator!$B$10,0))</f>
        <v/>
      </c>
      <c r="J131" s="25">
        <f>G131+H131-I131</f>
        <v/>
      </c>
    </row>
    <row r="132">
      <c r="A132" s="23" t="n">
        <v>131</v>
      </c>
      <c r="B132" s="24">
        <f>EDATE(Calculator!$B$12,A132-1)</f>
        <v/>
      </c>
      <c r="C132" s="25">
        <f>F131</f>
        <v/>
      </c>
      <c r="D132" s="25">
        <f>C132*Calculator!$B$7/12</f>
        <v/>
      </c>
      <c r="E132" s="25">
        <f>MIN(C132+D132,Calculator!$B$13)</f>
        <v/>
      </c>
      <c r="F132" s="25">
        <f>C132+D132-E132</f>
        <v/>
      </c>
      <c r="G132" s="25">
        <f>J131</f>
        <v/>
      </c>
      <c r="H132" s="25">
        <f>G132*Calculator!$B$7/12</f>
        <v/>
      </c>
      <c r="I132" s="25">
        <f>MIN(G132+H132,Calculator!$B$13+IF(A132&gt;=Calculator!$B$11,Calculator!$B$10,0))</f>
        <v/>
      </c>
      <c r="J132" s="25">
        <f>G132+H132-I132</f>
        <v/>
      </c>
    </row>
    <row r="133">
      <c r="A133" s="23" t="n">
        <v>132</v>
      </c>
      <c r="B133" s="24">
        <f>EDATE(Calculator!$B$12,A133-1)</f>
        <v/>
      </c>
      <c r="C133" s="25">
        <f>F132</f>
        <v/>
      </c>
      <c r="D133" s="25">
        <f>C133*Calculator!$B$7/12</f>
        <v/>
      </c>
      <c r="E133" s="25">
        <f>MIN(C133+D133,Calculator!$B$13)</f>
        <v/>
      </c>
      <c r="F133" s="25">
        <f>C133+D133-E133</f>
        <v/>
      </c>
      <c r="G133" s="25">
        <f>J132</f>
        <v/>
      </c>
      <c r="H133" s="25">
        <f>G133*Calculator!$B$7/12</f>
        <v/>
      </c>
      <c r="I133" s="25">
        <f>MIN(G133+H133,Calculator!$B$13+IF(A133&gt;=Calculator!$B$11,Calculator!$B$10,0))</f>
        <v/>
      </c>
      <c r="J133" s="25">
        <f>G133+H133-I133</f>
        <v/>
      </c>
    </row>
    <row r="134">
      <c r="A134" s="23" t="n">
        <v>133</v>
      </c>
      <c r="B134" s="24">
        <f>EDATE(Calculator!$B$12,A134-1)</f>
        <v/>
      </c>
      <c r="C134" s="25">
        <f>F133</f>
        <v/>
      </c>
      <c r="D134" s="25">
        <f>C134*Calculator!$B$7/12</f>
        <v/>
      </c>
      <c r="E134" s="25">
        <f>MIN(C134+D134,Calculator!$B$13)</f>
        <v/>
      </c>
      <c r="F134" s="25">
        <f>C134+D134-E134</f>
        <v/>
      </c>
      <c r="G134" s="25">
        <f>J133</f>
        <v/>
      </c>
      <c r="H134" s="25">
        <f>G134*Calculator!$B$7/12</f>
        <v/>
      </c>
      <c r="I134" s="25">
        <f>MIN(G134+H134,Calculator!$B$13+IF(A134&gt;=Calculator!$B$11,Calculator!$B$10,0))</f>
        <v/>
      </c>
      <c r="J134" s="25">
        <f>G134+H134-I134</f>
        <v/>
      </c>
    </row>
    <row r="135">
      <c r="A135" s="23" t="n">
        <v>134</v>
      </c>
      <c r="B135" s="24">
        <f>EDATE(Calculator!$B$12,A135-1)</f>
        <v/>
      </c>
      <c r="C135" s="25">
        <f>F134</f>
        <v/>
      </c>
      <c r="D135" s="25">
        <f>C135*Calculator!$B$7/12</f>
        <v/>
      </c>
      <c r="E135" s="25">
        <f>MIN(C135+D135,Calculator!$B$13)</f>
        <v/>
      </c>
      <c r="F135" s="25">
        <f>C135+D135-E135</f>
        <v/>
      </c>
      <c r="G135" s="25">
        <f>J134</f>
        <v/>
      </c>
      <c r="H135" s="25">
        <f>G135*Calculator!$B$7/12</f>
        <v/>
      </c>
      <c r="I135" s="25">
        <f>MIN(G135+H135,Calculator!$B$13+IF(A135&gt;=Calculator!$B$11,Calculator!$B$10,0))</f>
        <v/>
      </c>
      <c r="J135" s="25">
        <f>G135+H135-I135</f>
        <v/>
      </c>
    </row>
    <row r="136">
      <c r="A136" s="23" t="n">
        <v>135</v>
      </c>
      <c r="B136" s="24">
        <f>EDATE(Calculator!$B$12,A136-1)</f>
        <v/>
      </c>
      <c r="C136" s="25">
        <f>F135</f>
        <v/>
      </c>
      <c r="D136" s="25">
        <f>C136*Calculator!$B$7/12</f>
        <v/>
      </c>
      <c r="E136" s="25">
        <f>MIN(C136+D136,Calculator!$B$13)</f>
        <v/>
      </c>
      <c r="F136" s="25">
        <f>C136+D136-E136</f>
        <v/>
      </c>
      <c r="G136" s="25">
        <f>J135</f>
        <v/>
      </c>
      <c r="H136" s="25">
        <f>G136*Calculator!$B$7/12</f>
        <v/>
      </c>
      <c r="I136" s="25">
        <f>MIN(G136+H136,Calculator!$B$13+IF(A136&gt;=Calculator!$B$11,Calculator!$B$10,0))</f>
        <v/>
      </c>
      <c r="J136" s="25">
        <f>G136+H136-I136</f>
        <v/>
      </c>
    </row>
    <row r="137">
      <c r="A137" s="23" t="n">
        <v>136</v>
      </c>
      <c r="B137" s="24">
        <f>EDATE(Calculator!$B$12,A137-1)</f>
        <v/>
      </c>
      <c r="C137" s="25">
        <f>F136</f>
        <v/>
      </c>
      <c r="D137" s="25">
        <f>C137*Calculator!$B$7/12</f>
        <v/>
      </c>
      <c r="E137" s="25">
        <f>MIN(C137+D137,Calculator!$B$13)</f>
        <v/>
      </c>
      <c r="F137" s="25">
        <f>C137+D137-E137</f>
        <v/>
      </c>
      <c r="G137" s="25">
        <f>J136</f>
        <v/>
      </c>
      <c r="H137" s="25">
        <f>G137*Calculator!$B$7/12</f>
        <v/>
      </c>
      <c r="I137" s="25">
        <f>MIN(G137+H137,Calculator!$B$13+IF(A137&gt;=Calculator!$B$11,Calculator!$B$10,0))</f>
        <v/>
      </c>
      <c r="J137" s="25">
        <f>G137+H137-I137</f>
        <v/>
      </c>
    </row>
    <row r="138">
      <c r="A138" s="23" t="n">
        <v>137</v>
      </c>
      <c r="B138" s="24">
        <f>EDATE(Calculator!$B$12,A138-1)</f>
        <v/>
      </c>
      <c r="C138" s="25">
        <f>F137</f>
        <v/>
      </c>
      <c r="D138" s="25">
        <f>C138*Calculator!$B$7/12</f>
        <v/>
      </c>
      <c r="E138" s="25">
        <f>MIN(C138+D138,Calculator!$B$13)</f>
        <v/>
      </c>
      <c r="F138" s="25">
        <f>C138+D138-E138</f>
        <v/>
      </c>
      <c r="G138" s="25">
        <f>J137</f>
        <v/>
      </c>
      <c r="H138" s="25">
        <f>G138*Calculator!$B$7/12</f>
        <v/>
      </c>
      <c r="I138" s="25">
        <f>MIN(G138+H138,Calculator!$B$13+IF(A138&gt;=Calculator!$B$11,Calculator!$B$10,0))</f>
        <v/>
      </c>
      <c r="J138" s="25">
        <f>G138+H138-I138</f>
        <v/>
      </c>
    </row>
    <row r="139">
      <c r="A139" s="23" t="n">
        <v>138</v>
      </c>
      <c r="B139" s="24">
        <f>EDATE(Calculator!$B$12,A139-1)</f>
        <v/>
      </c>
      <c r="C139" s="25">
        <f>F138</f>
        <v/>
      </c>
      <c r="D139" s="25">
        <f>C139*Calculator!$B$7/12</f>
        <v/>
      </c>
      <c r="E139" s="25">
        <f>MIN(C139+D139,Calculator!$B$13)</f>
        <v/>
      </c>
      <c r="F139" s="25">
        <f>C139+D139-E139</f>
        <v/>
      </c>
      <c r="G139" s="25">
        <f>J138</f>
        <v/>
      </c>
      <c r="H139" s="25">
        <f>G139*Calculator!$B$7/12</f>
        <v/>
      </c>
      <c r="I139" s="25">
        <f>MIN(G139+H139,Calculator!$B$13+IF(A139&gt;=Calculator!$B$11,Calculator!$B$10,0))</f>
        <v/>
      </c>
      <c r="J139" s="25">
        <f>G139+H139-I139</f>
        <v/>
      </c>
    </row>
    <row r="140">
      <c r="A140" s="23" t="n">
        <v>139</v>
      </c>
      <c r="B140" s="24">
        <f>EDATE(Calculator!$B$12,A140-1)</f>
        <v/>
      </c>
      <c r="C140" s="25">
        <f>F139</f>
        <v/>
      </c>
      <c r="D140" s="25">
        <f>C140*Calculator!$B$7/12</f>
        <v/>
      </c>
      <c r="E140" s="25">
        <f>MIN(C140+D140,Calculator!$B$13)</f>
        <v/>
      </c>
      <c r="F140" s="25">
        <f>C140+D140-E140</f>
        <v/>
      </c>
      <c r="G140" s="25">
        <f>J139</f>
        <v/>
      </c>
      <c r="H140" s="25">
        <f>G140*Calculator!$B$7/12</f>
        <v/>
      </c>
      <c r="I140" s="25">
        <f>MIN(G140+H140,Calculator!$B$13+IF(A140&gt;=Calculator!$B$11,Calculator!$B$10,0))</f>
        <v/>
      </c>
      <c r="J140" s="25">
        <f>G140+H140-I140</f>
        <v/>
      </c>
    </row>
    <row r="141">
      <c r="A141" s="23" t="n">
        <v>140</v>
      </c>
      <c r="B141" s="24">
        <f>EDATE(Calculator!$B$12,A141-1)</f>
        <v/>
      </c>
      <c r="C141" s="25">
        <f>F140</f>
        <v/>
      </c>
      <c r="D141" s="25">
        <f>C141*Calculator!$B$7/12</f>
        <v/>
      </c>
      <c r="E141" s="25">
        <f>MIN(C141+D141,Calculator!$B$13)</f>
        <v/>
      </c>
      <c r="F141" s="25">
        <f>C141+D141-E141</f>
        <v/>
      </c>
      <c r="G141" s="25">
        <f>J140</f>
        <v/>
      </c>
      <c r="H141" s="25">
        <f>G141*Calculator!$B$7/12</f>
        <v/>
      </c>
      <c r="I141" s="25">
        <f>MIN(G141+H141,Calculator!$B$13+IF(A141&gt;=Calculator!$B$11,Calculator!$B$10,0))</f>
        <v/>
      </c>
      <c r="J141" s="25">
        <f>G141+H141-I141</f>
        <v/>
      </c>
    </row>
    <row r="142">
      <c r="A142" s="23" t="n">
        <v>141</v>
      </c>
      <c r="B142" s="24">
        <f>EDATE(Calculator!$B$12,A142-1)</f>
        <v/>
      </c>
      <c r="C142" s="25">
        <f>F141</f>
        <v/>
      </c>
      <c r="D142" s="25">
        <f>C142*Calculator!$B$7/12</f>
        <v/>
      </c>
      <c r="E142" s="25">
        <f>MIN(C142+D142,Calculator!$B$13)</f>
        <v/>
      </c>
      <c r="F142" s="25">
        <f>C142+D142-E142</f>
        <v/>
      </c>
      <c r="G142" s="25">
        <f>J141</f>
        <v/>
      </c>
      <c r="H142" s="25">
        <f>G142*Calculator!$B$7/12</f>
        <v/>
      </c>
      <c r="I142" s="25">
        <f>MIN(G142+H142,Calculator!$B$13+IF(A142&gt;=Calculator!$B$11,Calculator!$B$10,0))</f>
        <v/>
      </c>
      <c r="J142" s="25">
        <f>G142+H142-I142</f>
        <v/>
      </c>
    </row>
    <row r="143">
      <c r="A143" s="23" t="n">
        <v>142</v>
      </c>
      <c r="B143" s="24">
        <f>EDATE(Calculator!$B$12,A143-1)</f>
        <v/>
      </c>
      <c r="C143" s="25">
        <f>F142</f>
        <v/>
      </c>
      <c r="D143" s="25">
        <f>C143*Calculator!$B$7/12</f>
        <v/>
      </c>
      <c r="E143" s="25">
        <f>MIN(C143+D143,Calculator!$B$13)</f>
        <v/>
      </c>
      <c r="F143" s="25">
        <f>C143+D143-E143</f>
        <v/>
      </c>
      <c r="G143" s="25">
        <f>J142</f>
        <v/>
      </c>
      <c r="H143" s="25">
        <f>G143*Calculator!$B$7/12</f>
        <v/>
      </c>
      <c r="I143" s="25">
        <f>MIN(G143+H143,Calculator!$B$13+IF(A143&gt;=Calculator!$B$11,Calculator!$B$10,0))</f>
        <v/>
      </c>
      <c r="J143" s="25">
        <f>G143+H143-I143</f>
        <v/>
      </c>
    </row>
    <row r="144">
      <c r="A144" s="23" t="n">
        <v>143</v>
      </c>
      <c r="B144" s="24">
        <f>EDATE(Calculator!$B$12,A144-1)</f>
        <v/>
      </c>
      <c r="C144" s="25">
        <f>F143</f>
        <v/>
      </c>
      <c r="D144" s="25">
        <f>C144*Calculator!$B$7/12</f>
        <v/>
      </c>
      <c r="E144" s="25">
        <f>MIN(C144+D144,Calculator!$B$13)</f>
        <v/>
      </c>
      <c r="F144" s="25">
        <f>C144+D144-E144</f>
        <v/>
      </c>
      <c r="G144" s="25">
        <f>J143</f>
        <v/>
      </c>
      <c r="H144" s="25">
        <f>G144*Calculator!$B$7/12</f>
        <v/>
      </c>
      <c r="I144" s="25">
        <f>MIN(G144+H144,Calculator!$B$13+IF(A144&gt;=Calculator!$B$11,Calculator!$B$10,0))</f>
        <v/>
      </c>
      <c r="J144" s="25">
        <f>G144+H144-I144</f>
        <v/>
      </c>
    </row>
    <row r="145">
      <c r="A145" s="23" t="n">
        <v>144</v>
      </c>
      <c r="B145" s="24">
        <f>EDATE(Calculator!$B$12,A145-1)</f>
        <v/>
      </c>
      <c r="C145" s="25">
        <f>F144</f>
        <v/>
      </c>
      <c r="D145" s="25">
        <f>C145*Calculator!$B$7/12</f>
        <v/>
      </c>
      <c r="E145" s="25">
        <f>MIN(C145+D145,Calculator!$B$13)</f>
        <v/>
      </c>
      <c r="F145" s="25">
        <f>C145+D145-E145</f>
        <v/>
      </c>
      <c r="G145" s="25">
        <f>J144</f>
        <v/>
      </c>
      <c r="H145" s="25">
        <f>G145*Calculator!$B$7/12</f>
        <v/>
      </c>
      <c r="I145" s="25">
        <f>MIN(G145+H145,Calculator!$B$13+IF(A145&gt;=Calculator!$B$11,Calculator!$B$10,0))</f>
        <v/>
      </c>
      <c r="J145" s="25">
        <f>G145+H145-I145</f>
        <v/>
      </c>
    </row>
    <row r="146">
      <c r="A146" s="23" t="n">
        <v>145</v>
      </c>
      <c r="B146" s="24">
        <f>EDATE(Calculator!$B$12,A146-1)</f>
        <v/>
      </c>
      <c r="C146" s="25">
        <f>F145</f>
        <v/>
      </c>
      <c r="D146" s="25">
        <f>C146*Calculator!$B$7/12</f>
        <v/>
      </c>
      <c r="E146" s="25">
        <f>MIN(C146+D146,Calculator!$B$13)</f>
        <v/>
      </c>
      <c r="F146" s="25">
        <f>C146+D146-E146</f>
        <v/>
      </c>
      <c r="G146" s="25">
        <f>J145</f>
        <v/>
      </c>
      <c r="H146" s="25">
        <f>G146*Calculator!$B$7/12</f>
        <v/>
      </c>
      <c r="I146" s="25">
        <f>MIN(G146+H146,Calculator!$B$13+IF(A146&gt;=Calculator!$B$11,Calculator!$B$10,0))</f>
        <v/>
      </c>
      <c r="J146" s="25">
        <f>G146+H146-I146</f>
        <v/>
      </c>
    </row>
    <row r="147">
      <c r="A147" s="23" t="n">
        <v>146</v>
      </c>
      <c r="B147" s="24">
        <f>EDATE(Calculator!$B$12,A147-1)</f>
        <v/>
      </c>
      <c r="C147" s="25">
        <f>F146</f>
        <v/>
      </c>
      <c r="D147" s="25">
        <f>C147*Calculator!$B$7/12</f>
        <v/>
      </c>
      <c r="E147" s="25">
        <f>MIN(C147+D147,Calculator!$B$13)</f>
        <v/>
      </c>
      <c r="F147" s="25">
        <f>C147+D147-E147</f>
        <v/>
      </c>
      <c r="G147" s="25">
        <f>J146</f>
        <v/>
      </c>
      <c r="H147" s="25">
        <f>G147*Calculator!$B$7/12</f>
        <v/>
      </c>
      <c r="I147" s="25">
        <f>MIN(G147+H147,Calculator!$B$13+IF(A147&gt;=Calculator!$B$11,Calculator!$B$10,0))</f>
        <v/>
      </c>
      <c r="J147" s="25">
        <f>G147+H147-I147</f>
        <v/>
      </c>
    </row>
    <row r="148">
      <c r="A148" s="23" t="n">
        <v>147</v>
      </c>
      <c r="B148" s="24">
        <f>EDATE(Calculator!$B$12,A148-1)</f>
        <v/>
      </c>
      <c r="C148" s="25">
        <f>F147</f>
        <v/>
      </c>
      <c r="D148" s="25">
        <f>C148*Calculator!$B$7/12</f>
        <v/>
      </c>
      <c r="E148" s="25">
        <f>MIN(C148+D148,Calculator!$B$13)</f>
        <v/>
      </c>
      <c r="F148" s="25">
        <f>C148+D148-E148</f>
        <v/>
      </c>
      <c r="G148" s="25">
        <f>J147</f>
        <v/>
      </c>
      <c r="H148" s="25">
        <f>G148*Calculator!$B$7/12</f>
        <v/>
      </c>
      <c r="I148" s="25">
        <f>MIN(G148+H148,Calculator!$B$13+IF(A148&gt;=Calculator!$B$11,Calculator!$B$10,0))</f>
        <v/>
      </c>
      <c r="J148" s="25">
        <f>G148+H148-I148</f>
        <v/>
      </c>
    </row>
    <row r="149">
      <c r="A149" s="23" t="n">
        <v>148</v>
      </c>
      <c r="B149" s="24">
        <f>EDATE(Calculator!$B$12,A149-1)</f>
        <v/>
      </c>
      <c r="C149" s="25">
        <f>F148</f>
        <v/>
      </c>
      <c r="D149" s="25">
        <f>C149*Calculator!$B$7/12</f>
        <v/>
      </c>
      <c r="E149" s="25">
        <f>MIN(C149+D149,Calculator!$B$13)</f>
        <v/>
      </c>
      <c r="F149" s="25">
        <f>C149+D149-E149</f>
        <v/>
      </c>
      <c r="G149" s="25">
        <f>J148</f>
        <v/>
      </c>
      <c r="H149" s="25">
        <f>G149*Calculator!$B$7/12</f>
        <v/>
      </c>
      <c r="I149" s="25">
        <f>MIN(G149+H149,Calculator!$B$13+IF(A149&gt;=Calculator!$B$11,Calculator!$B$10,0))</f>
        <v/>
      </c>
      <c r="J149" s="25">
        <f>G149+H149-I149</f>
        <v/>
      </c>
    </row>
    <row r="150">
      <c r="A150" s="23" t="n">
        <v>149</v>
      </c>
      <c r="B150" s="24">
        <f>EDATE(Calculator!$B$12,A150-1)</f>
        <v/>
      </c>
      <c r="C150" s="25">
        <f>F149</f>
        <v/>
      </c>
      <c r="D150" s="25">
        <f>C150*Calculator!$B$7/12</f>
        <v/>
      </c>
      <c r="E150" s="25">
        <f>MIN(C150+D150,Calculator!$B$13)</f>
        <v/>
      </c>
      <c r="F150" s="25">
        <f>C150+D150-E150</f>
        <v/>
      </c>
      <c r="G150" s="25">
        <f>J149</f>
        <v/>
      </c>
      <c r="H150" s="25">
        <f>G150*Calculator!$B$7/12</f>
        <v/>
      </c>
      <c r="I150" s="25">
        <f>MIN(G150+H150,Calculator!$B$13+IF(A150&gt;=Calculator!$B$11,Calculator!$B$10,0))</f>
        <v/>
      </c>
      <c r="J150" s="25">
        <f>G150+H150-I150</f>
        <v/>
      </c>
    </row>
    <row r="151">
      <c r="A151" s="23" t="n">
        <v>150</v>
      </c>
      <c r="B151" s="24">
        <f>EDATE(Calculator!$B$12,A151-1)</f>
        <v/>
      </c>
      <c r="C151" s="25">
        <f>F150</f>
        <v/>
      </c>
      <c r="D151" s="25">
        <f>C151*Calculator!$B$7/12</f>
        <v/>
      </c>
      <c r="E151" s="25">
        <f>MIN(C151+D151,Calculator!$B$13)</f>
        <v/>
      </c>
      <c r="F151" s="25">
        <f>C151+D151-E151</f>
        <v/>
      </c>
      <c r="G151" s="25">
        <f>J150</f>
        <v/>
      </c>
      <c r="H151" s="25">
        <f>G151*Calculator!$B$7/12</f>
        <v/>
      </c>
      <c r="I151" s="25">
        <f>MIN(G151+H151,Calculator!$B$13+IF(A151&gt;=Calculator!$B$11,Calculator!$B$10,0))</f>
        <v/>
      </c>
      <c r="J151" s="25">
        <f>G151+H151-I151</f>
        <v/>
      </c>
    </row>
    <row r="152">
      <c r="A152" s="23" t="n">
        <v>151</v>
      </c>
      <c r="B152" s="24">
        <f>EDATE(Calculator!$B$12,A152-1)</f>
        <v/>
      </c>
      <c r="C152" s="25">
        <f>F151</f>
        <v/>
      </c>
      <c r="D152" s="25">
        <f>C152*Calculator!$B$7/12</f>
        <v/>
      </c>
      <c r="E152" s="25">
        <f>MIN(C152+D152,Calculator!$B$13)</f>
        <v/>
      </c>
      <c r="F152" s="25">
        <f>C152+D152-E152</f>
        <v/>
      </c>
      <c r="G152" s="25">
        <f>J151</f>
        <v/>
      </c>
      <c r="H152" s="25">
        <f>G152*Calculator!$B$7/12</f>
        <v/>
      </c>
      <c r="I152" s="25">
        <f>MIN(G152+H152,Calculator!$B$13+IF(A152&gt;=Calculator!$B$11,Calculator!$B$10,0))</f>
        <v/>
      </c>
      <c r="J152" s="25">
        <f>G152+H152-I152</f>
        <v/>
      </c>
    </row>
    <row r="153">
      <c r="A153" s="23" t="n">
        <v>152</v>
      </c>
      <c r="B153" s="24">
        <f>EDATE(Calculator!$B$12,A153-1)</f>
        <v/>
      </c>
      <c r="C153" s="25">
        <f>F152</f>
        <v/>
      </c>
      <c r="D153" s="25">
        <f>C153*Calculator!$B$7/12</f>
        <v/>
      </c>
      <c r="E153" s="25">
        <f>MIN(C153+D153,Calculator!$B$13)</f>
        <v/>
      </c>
      <c r="F153" s="25">
        <f>C153+D153-E153</f>
        <v/>
      </c>
      <c r="G153" s="25">
        <f>J152</f>
        <v/>
      </c>
      <c r="H153" s="25">
        <f>G153*Calculator!$B$7/12</f>
        <v/>
      </c>
      <c r="I153" s="25">
        <f>MIN(G153+H153,Calculator!$B$13+IF(A153&gt;=Calculator!$B$11,Calculator!$B$10,0))</f>
        <v/>
      </c>
      <c r="J153" s="25">
        <f>G153+H153-I153</f>
        <v/>
      </c>
    </row>
    <row r="154">
      <c r="A154" s="23" t="n">
        <v>153</v>
      </c>
      <c r="B154" s="24">
        <f>EDATE(Calculator!$B$12,A154-1)</f>
        <v/>
      </c>
      <c r="C154" s="25">
        <f>F153</f>
        <v/>
      </c>
      <c r="D154" s="25">
        <f>C154*Calculator!$B$7/12</f>
        <v/>
      </c>
      <c r="E154" s="25">
        <f>MIN(C154+D154,Calculator!$B$13)</f>
        <v/>
      </c>
      <c r="F154" s="25">
        <f>C154+D154-E154</f>
        <v/>
      </c>
      <c r="G154" s="25">
        <f>J153</f>
        <v/>
      </c>
      <c r="H154" s="25">
        <f>G154*Calculator!$B$7/12</f>
        <v/>
      </c>
      <c r="I154" s="25">
        <f>MIN(G154+H154,Calculator!$B$13+IF(A154&gt;=Calculator!$B$11,Calculator!$B$10,0))</f>
        <v/>
      </c>
      <c r="J154" s="25">
        <f>G154+H154-I154</f>
        <v/>
      </c>
    </row>
    <row r="155">
      <c r="A155" s="23" t="n">
        <v>154</v>
      </c>
      <c r="B155" s="24">
        <f>EDATE(Calculator!$B$12,A155-1)</f>
        <v/>
      </c>
      <c r="C155" s="25">
        <f>F154</f>
        <v/>
      </c>
      <c r="D155" s="25">
        <f>C155*Calculator!$B$7/12</f>
        <v/>
      </c>
      <c r="E155" s="25">
        <f>MIN(C155+D155,Calculator!$B$13)</f>
        <v/>
      </c>
      <c r="F155" s="25">
        <f>C155+D155-E155</f>
        <v/>
      </c>
      <c r="G155" s="25">
        <f>J154</f>
        <v/>
      </c>
      <c r="H155" s="25">
        <f>G155*Calculator!$B$7/12</f>
        <v/>
      </c>
      <c r="I155" s="25">
        <f>MIN(G155+H155,Calculator!$B$13+IF(A155&gt;=Calculator!$B$11,Calculator!$B$10,0))</f>
        <v/>
      </c>
      <c r="J155" s="25">
        <f>G155+H155-I155</f>
        <v/>
      </c>
    </row>
    <row r="156">
      <c r="A156" s="23" t="n">
        <v>155</v>
      </c>
      <c r="B156" s="24">
        <f>EDATE(Calculator!$B$12,A156-1)</f>
        <v/>
      </c>
      <c r="C156" s="25">
        <f>F155</f>
        <v/>
      </c>
      <c r="D156" s="25">
        <f>C156*Calculator!$B$7/12</f>
        <v/>
      </c>
      <c r="E156" s="25">
        <f>MIN(C156+D156,Calculator!$B$13)</f>
        <v/>
      </c>
      <c r="F156" s="25">
        <f>C156+D156-E156</f>
        <v/>
      </c>
      <c r="G156" s="25">
        <f>J155</f>
        <v/>
      </c>
      <c r="H156" s="25">
        <f>G156*Calculator!$B$7/12</f>
        <v/>
      </c>
      <c r="I156" s="25">
        <f>MIN(G156+H156,Calculator!$B$13+IF(A156&gt;=Calculator!$B$11,Calculator!$B$10,0))</f>
        <v/>
      </c>
      <c r="J156" s="25">
        <f>G156+H156-I156</f>
        <v/>
      </c>
    </row>
    <row r="157">
      <c r="A157" s="23" t="n">
        <v>156</v>
      </c>
      <c r="B157" s="24">
        <f>EDATE(Calculator!$B$12,A157-1)</f>
        <v/>
      </c>
      <c r="C157" s="25">
        <f>F156</f>
        <v/>
      </c>
      <c r="D157" s="25">
        <f>C157*Calculator!$B$7/12</f>
        <v/>
      </c>
      <c r="E157" s="25">
        <f>MIN(C157+D157,Calculator!$B$13)</f>
        <v/>
      </c>
      <c r="F157" s="25">
        <f>C157+D157-E157</f>
        <v/>
      </c>
      <c r="G157" s="25">
        <f>J156</f>
        <v/>
      </c>
      <c r="H157" s="25">
        <f>G157*Calculator!$B$7/12</f>
        <v/>
      </c>
      <c r="I157" s="25">
        <f>MIN(G157+H157,Calculator!$B$13+IF(A157&gt;=Calculator!$B$11,Calculator!$B$10,0))</f>
        <v/>
      </c>
      <c r="J157" s="25">
        <f>G157+H157-I157</f>
        <v/>
      </c>
    </row>
    <row r="158">
      <c r="A158" s="23" t="n">
        <v>157</v>
      </c>
      <c r="B158" s="24">
        <f>EDATE(Calculator!$B$12,A158-1)</f>
        <v/>
      </c>
      <c r="C158" s="25">
        <f>F157</f>
        <v/>
      </c>
      <c r="D158" s="25">
        <f>C158*Calculator!$B$7/12</f>
        <v/>
      </c>
      <c r="E158" s="25">
        <f>MIN(C158+D158,Calculator!$B$13)</f>
        <v/>
      </c>
      <c r="F158" s="25">
        <f>C158+D158-E158</f>
        <v/>
      </c>
      <c r="G158" s="25">
        <f>J157</f>
        <v/>
      </c>
      <c r="H158" s="25">
        <f>G158*Calculator!$B$7/12</f>
        <v/>
      </c>
      <c r="I158" s="25">
        <f>MIN(G158+H158,Calculator!$B$13+IF(A158&gt;=Calculator!$B$11,Calculator!$B$10,0))</f>
        <v/>
      </c>
      <c r="J158" s="25">
        <f>G158+H158-I158</f>
        <v/>
      </c>
    </row>
    <row r="159">
      <c r="A159" s="23" t="n">
        <v>158</v>
      </c>
      <c r="B159" s="24">
        <f>EDATE(Calculator!$B$12,A159-1)</f>
        <v/>
      </c>
      <c r="C159" s="25">
        <f>F158</f>
        <v/>
      </c>
      <c r="D159" s="25">
        <f>C159*Calculator!$B$7/12</f>
        <v/>
      </c>
      <c r="E159" s="25">
        <f>MIN(C159+D159,Calculator!$B$13)</f>
        <v/>
      </c>
      <c r="F159" s="25">
        <f>C159+D159-E159</f>
        <v/>
      </c>
      <c r="G159" s="25">
        <f>J158</f>
        <v/>
      </c>
      <c r="H159" s="25">
        <f>G159*Calculator!$B$7/12</f>
        <v/>
      </c>
      <c r="I159" s="25">
        <f>MIN(G159+H159,Calculator!$B$13+IF(A159&gt;=Calculator!$B$11,Calculator!$B$10,0))</f>
        <v/>
      </c>
      <c r="J159" s="25">
        <f>G159+H159-I159</f>
        <v/>
      </c>
    </row>
    <row r="160">
      <c r="A160" s="23" t="n">
        <v>159</v>
      </c>
      <c r="B160" s="24">
        <f>EDATE(Calculator!$B$12,A160-1)</f>
        <v/>
      </c>
      <c r="C160" s="25">
        <f>F159</f>
        <v/>
      </c>
      <c r="D160" s="25">
        <f>C160*Calculator!$B$7/12</f>
        <v/>
      </c>
      <c r="E160" s="25">
        <f>MIN(C160+D160,Calculator!$B$13)</f>
        <v/>
      </c>
      <c r="F160" s="25">
        <f>C160+D160-E160</f>
        <v/>
      </c>
      <c r="G160" s="25">
        <f>J159</f>
        <v/>
      </c>
      <c r="H160" s="25">
        <f>G160*Calculator!$B$7/12</f>
        <v/>
      </c>
      <c r="I160" s="25">
        <f>MIN(G160+H160,Calculator!$B$13+IF(A160&gt;=Calculator!$B$11,Calculator!$B$10,0))</f>
        <v/>
      </c>
      <c r="J160" s="25">
        <f>G160+H160-I160</f>
        <v/>
      </c>
    </row>
    <row r="161">
      <c r="A161" s="23" t="n">
        <v>160</v>
      </c>
      <c r="B161" s="24">
        <f>EDATE(Calculator!$B$12,A161-1)</f>
        <v/>
      </c>
      <c r="C161" s="25">
        <f>F160</f>
        <v/>
      </c>
      <c r="D161" s="25">
        <f>C161*Calculator!$B$7/12</f>
        <v/>
      </c>
      <c r="E161" s="25">
        <f>MIN(C161+D161,Calculator!$B$13)</f>
        <v/>
      </c>
      <c r="F161" s="25">
        <f>C161+D161-E161</f>
        <v/>
      </c>
      <c r="G161" s="25">
        <f>J160</f>
        <v/>
      </c>
      <c r="H161" s="25">
        <f>G161*Calculator!$B$7/12</f>
        <v/>
      </c>
      <c r="I161" s="25">
        <f>MIN(G161+H161,Calculator!$B$13+IF(A161&gt;=Calculator!$B$11,Calculator!$B$10,0))</f>
        <v/>
      </c>
      <c r="J161" s="25">
        <f>G161+H161-I161</f>
        <v/>
      </c>
    </row>
    <row r="162">
      <c r="A162" s="23" t="n">
        <v>161</v>
      </c>
      <c r="B162" s="24">
        <f>EDATE(Calculator!$B$12,A162-1)</f>
        <v/>
      </c>
      <c r="C162" s="25">
        <f>F161</f>
        <v/>
      </c>
      <c r="D162" s="25">
        <f>C162*Calculator!$B$7/12</f>
        <v/>
      </c>
      <c r="E162" s="25">
        <f>MIN(C162+D162,Calculator!$B$13)</f>
        <v/>
      </c>
      <c r="F162" s="25">
        <f>C162+D162-E162</f>
        <v/>
      </c>
      <c r="G162" s="25">
        <f>J161</f>
        <v/>
      </c>
      <c r="H162" s="25">
        <f>G162*Calculator!$B$7/12</f>
        <v/>
      </c>
      <c r="I162" s="25">
        <f>MIN(G162+H162,Calculator!$B$13+IF(A162&gt;=Calculator!$B$11,Calculator!$B$10,0))</f>
        <v/>
      </c>
      <c r="J162" s="25">
        <f>G162+H162-I162</f>
        <v/>
      </c>
    </row>
    <row r="163">
      <c r="A163" s="23" t="n">
        <v>162</v>
      </c>
      <c r="B163" s="24">
        <f>EDATE(Calculator!$B$12,A163-1)</f>
        <v/>
      </c>
      <c r="C163" s="25">
        <f>F162</f>
        <v/>
      </c>
      <c r="D163" s="25">
        <f>C163*Calculator!$B$7/12</f>
        <v/>
      </c>
      <c r="E163" s="25">
        <f>MIN(C163+D163,Calculator!$B$13)</f>
        <v/>
      </c>
      <c r="F163" s="25">
        <f>C163+D163-E163</f>
        <v/>
      </c>
      <c r="G163" s="25">
        <f>J162</f>
        <v/>
      </c>
      <c r="H163" s="25">
        <f>G163*Calculator!$B$7/12</f>
        <v/>
      </c>
      <c r="I163" s="25">
        <f>MIN(G163+H163,Calculator!$B$13+IF(A163&gt;=Calculator!$B$11,Calculator!$B$10,0))</f>
        <v/>
      </c>
      <c r="J163" s="25">
        <f>G163+H163-I163</f>
        <v/>
      </c>
    </row>
    <row r="164">
      <c r="A164" s="23" t="n">
        <v>163</v>
      </c>
      <c r="B164" s="24">
        <f>EDATE(Calculator!$B$12,A164-1)</f>
        <v/>
      </c>
      <c r="C164" s="25">
        <f>F163</f>
        <v/>
      </c>
      <c r="D164" s="25">
        <f>C164*Calculator!$B$7/12</f>
        <v/>
      </c>
      <c r="E164" s="25">
        <f>MIN(C164+D164,Calculator!$B$13)</f>
        <v/>
      </c>
      <c r="F164" s="25">
        <f>C164+D164-E164</f>
        <v/>
      </c>
      <c r="G164" s="25">
        <f>J163</f>
        <v/>
      </c>
      <c r="H164" s="25">
        <f>G164*Calculator!$B$7/12</f>
        <v/>
      </c>
      <c r="I164" s="25">
        <f>MIN(G164+H164,Calculator!$B$13+IF(A164&gt;=Calculator!$B$11,Calculator!$B$10,0))</f>
        <v/>
      </c>
      <c r="J164" s="25">
        <f>G164+H164-I164</f>
        <v/>
      </c>
    </row>
    <row r="165">
      <c r="A165" s="23" t="n">
        <v>164</v>
      </c>
      <c r="B165" s="24">
        <f>EDATE(Calculator!$B$12,A165-1)</f>
        <v/>
      </c>
      <c r="C165" s="25">
        <f>F164</f>
        <v/>
      </c>
      <c r="D165" s="25">
        <f>C165*Calculator!$B$7/12</f>
        <v/>
      </c>
      <c r="E165" s="25">
        <f>MIN(C165+D165,Calculator!$B$13)</f>
        <v/>
      </c>
      <c r="F165" s="25">
        <f>C165+D165-E165</f>
        <v/>
      </c>
      <c r="G165" s="25">
        <f>J164</f>
        <v/>
      </c>
      <c r="H165" s="25">
        <f>G165*Calculator!$B$7/12</f>
        <v/>
      </c>
      <c r="I165" s="25">
        <f>MIN(G165+H165,Calculator!$B$13+IF(A165&gt;=Calculator!$B$11,Calculator!$B$10,0))</f>
        <v/>
      </c>
      <c r="J165" s="25">
        <f>G165+H165-I165</f>
        <v/>
      </c>
    </row>
    <row r="166">
      <c r="A166" s="23" t="n">
        <v>165</v>
      </c>
      <c r="B166" s="24">
        <f>EDATE(Calculator!$B$12,A166-1)</f>
        <v/>
      </c>
      <c r="C166" s="25">
        <f>F165</f>
        <v/>
      </c>
      <c r="D166" s="25">
        <f>C166*Calculator!$B$7/12</f>
        <v/>
      </c>
      <c r="E166" s="25">
        <f>MIN(C166+D166,Calculator!$B$13)</f>
        <v/>
      </c>
      <c r="F166" s="25">
        <f>C166+D166-E166</f>
        <v/>
      </c>
      <c r="G166" s="25">
        <f>J165</f>
        <v/>
      </c>
      <c r="H166" s="25">
        <f>G166*Calculator!$B$7/12</f>
        <v/>
      </c>
      <c r="I166" s="25">
        <f>MIN(G166+H166,Calculator!$B$13+IF(A166&gt;=Calculator!$B$11,Calculator!$B$10,0))</f>
        <v/>
      </c>
      <c r="J166" s="25">
        <f>G166+H166-I166</f>
        <v/>
      </c>
    </row>
    <row r="167">
      <c r="A167" s="23" t="n">
        <v>166</v>
      </c>
      <c r="B167" s="24">
        <f>EDATE(Calculator!$B$12,A167-1)</f>
        <v/>
      </c>
      <c r="C167" s="25">
        <f>F166</f>
        <v/>
      </c>
      <c r="D167" s="25">
        <f>C167*Calculator!$B$7/12</f>
        <v/>
      </c>
      <c r="E167" s="25">
        <f>MIN(C167+D167,Calculator!$B$13)</f>
        <v/>
      </c>
      <c r="F167" s="25">
        <f>C167+D167-E167</f>
        <v/>
      </c>
      <c r="G167" s="25">
        <f>J166</f>
        <v/>
      </c>
      <c r="H167" s="25">
        <f>G167*Calculator!$B$7/12</f>
        <v/>
      </c>
      <c r="I167" s="25">
        <f>MIN(G167+H167,Calculator!$B$13+IF(A167&gt;=Calculator!$B$11,Calculator!$B$10,0))</f>
        <v/>
      </c>
      <c r="J167" s="25">
        <f>G167+H167-I167</f>
        <v/>
      </c>
    </row>
    <row r="168">
      <c r="A168" s="23" t="n">
        <v>167</v>
      </c>
      <c r="B168" s="24">
        <f>EDATE(Calculator!$B$12,A168-1)</f>
        <v/>
      </c>
      <c r="C168" s="25">
        <f>F167</f>
        <v/>
      </c>
      <c r="D168" s="25">
        <f>C168*Calculator!$B$7/12</f>
        <v/>
      </c>
      <c r="E168" s="25">
        <f>MIN(C168+D168,Calculator!$B$13)</f>
        <v/>
      </c>
      <c r="F168" s="25">
        <f>C168+D168-E168</f>
        <v/>
      </c>
      <c r="G168" s="25">
        <f>J167</f>
        <v/>
      </c>
      <c r="H168" s="25">
        <f>G168*Calculator!$B$7/12</f>
        <v/>
      </c>
      <c r="I168" s="25">
        <f>MIN(G168+H168,Calculator!$B$13+IF(A168&gt;=Calculator!$B$11,Calculator!$B$10,0))</f>
        <v/>
      </c>
      <c r="J168" s="25">
        <f>G168+H168-I168</f>
        <v/>
      </c>
    </row>
    <row r="169">
      <c r="A169" s="23" t="n">
        <v>168</v>
      </c>
      <c r="B169" s="24">
        <f>EDATE(Calculator!$B$12,A169-1)</f>
        <v/>
      </c>
      <c r="C169" s="25">
        <f>F168</f>
        <v/>
      </c>
      <c r="D169" s="25">
        <f>C169*Calculator!$B$7/12</f>
        <v/>
      </c>
      <c r="E169" s="25">
        <f>MIN(C169+D169,Calculator!$B$13)</f>
        <v/>
      </c>
      <c r="F169" s="25">
        <f>C169+D169-E169</f>
        <v/>
      </c>
      <c r="G169" s="25">
        <f>J168</f>
        <v/>
      </c>
      <c r="H169" s="25">
        <f>G169*Calculator!$B$7/12</f>
        <v/>
      </c>
      <c r="I169" s="25">
        <f>MIN(G169+H169,Calculator!$B$13+IF(A169&gt;=Calculator!$B$11,Calculator!$B$10,0))</f>
        <v/>
      </c>
      <c r="J169" s="25">
        <f>G169+H169-I169</f>
        <v/>
      </c>
    </row>
    <row r="170">
      <c r="A170" s="23" t="n">
        <v>169</v>
      </c>
      <c r="B170" s="24">
        <f>EDATE(Calculator!$B$12,A170-1)</f>
        <v/>
      </c>
      <c r="C170" s="25">
        <f>F169</f>
        <v/>
      </c>
      <c r="D170" s="25">
        <f>C170*Calculator!$B$7/12</f>
        <v/>
      </c>
      <c r="E170" s="25">
        <f>MIN(C170+D170,Calculator!$B$13)</f>
        <v/>
      </c>
      <c r="F170" s="25">
        <f>C170+D170-E170</f>
        <v/>
      </c>
      <c r="G170" s="25">
        <f>J169</f>
        <v/>
      </c>
      <c r="H170" s="25">
        <f>G170*Calculator!$B$7/12</f>
        <v/>
      </c>
      <c r="I170" s="25">
        <f>MIN(G170+H170,Calculator!$B$13+IF(A170&gt;=Calculator!$B$11,Calculator!$B$10,0))</f>
        <v/>
      </c>
      <c r="J170" s="25">
        <f>G170+H170-I170</f>
        <v/>
      </c>
    </row>
    <row r="171">
      <c r="A171" s="23" t="n">
        <v>170</v>
      </c>
      <c r="B171" s="24">
        <f>EDATE(Calculator!$B$12,A171-1)</f>
        <v/>
      </c>
      <c r="C171" s="25">
        <f>F170</f>
        <v/>
      </c>
      <c r="D171" s="25">
        <f>C171*Calculator!$B$7/12</f>
        <v/>
      </c>
      <c r="E171" s="25">
        <f>MIN(C171+D171,Calculator!$B$13)</f>
        <v/>
      </c>
      <c r="F171" s="25">
        <f>C171+D171-E171</f>
        <v/>
      </c>
      <c r="G171" s="25">
        <f>J170</f>
        <v/>
      </c>
      <c r="H171" s="25">
        <f>G171*Calculator!$B$7/12</f>
        <v/>
      </c>
      <c r="I171" s="25">
        <f>MIN(G171+H171,Calculator!$B$13+IF(A171&gt;=Calculator!$B$11,Calculator!$B$10,0))</f>
        <v/>
      </c>
      <c r="J171" s="25">
        <f>G171+H171-I171</f>
        <v/>
      </c>
    </row>
    <row r="172">
      <c r="A172" s="23" t="n">
        <v>171</v>
      </c>
      <c r="B172" s="24">
        <f>EDATE(Calculator!$B$12,A172-1)</f>
        <v/>
      </c>
      <c r="C172" s="25">
        <f>F171</f>
        <v/>
      </c>
      <c r="D172" s="25">
        <f>C172*Calculator!$B$7/12</f>
        <v/>
      </c>
      <c r="E172" s="25">
        <f>MIN(C172+D172,Calculator!$B$13)</f>
        <v/>
      </c>
      <c r="F172" s="25">
        <f>C172+D172-E172</f>
        <v/>
      </c>
      <c r="G172" s="25">
        <f>J171</f>
        <v/>
      </c>
      <c r="H172" s="25">
        <f>G172*Calculator!$B$7/12</f>
        <v/>
      </c>
      <c r="I172" s="25">
        <f>MIN(G172+H172,Calculator!$B$13+IF(A172&gt;=Calculator!$B$11,Calculator!$B$10,0))</f>
        <v/>
      </c>
      <c r="J172" s="25">
        <f>G172+H172-I172</f>
        <v/>
      </c>
    </row>
    <row r="173">
      <c r="A173" s="23" t="n">
        <v>172</v>
      </c>
      <c r="B173" s="24">
        <f>EDATE(Calculator!$B$12,A173-1)</f>
        <v/>
      </c>
      <c r="C173" s="25">
        <f>F172</f>
        <v/>
      </c>
      <c r="D173" s="25">
        <f>C173*Calculator!$B$7/12</f>
        <v/>
      </c>
      <c r="E173" s="25">
        <f>MIN(C173+D173,Calculator!$B$13)</f>
        <v/>
      </c>
      <c r="F173" s="25">
        <f>C173+D173-E173</f>
        <v/>
      </c>
      <c r="G173" s="25">
        <f>J172</f>
        <v/>
      </c>
      <c r="H173" s="25">
        <f>G173*Calculator!$B$7/12</f>
        <v/>
      </c>
      <c r="I173" s="25">
        <f>MIN(G173+H173,Calculator!$B$13+IF(A173&gt;=Calculator!$B$11,Calculator!$B$10,0))</f>
        <v/>
      </c>
      <c r="J173" s="25">
        <f>G173+H173-I173</f>
        <v/>
      </c>
    </row>
    <row r="174">
      <c r="A174" s="23" t="n">
        <v>173</v>
      </c>
      <c r="B174" s="24">
        <f>EDATE(Calculator!$B$12,A174-1)</f>
        <v/>
      </c>
      <c r="C174" s="25">
        <f>F173</f>
        <v/>
      </c>
      <c r="D174" s="25">
        <f>C174*Calculator!$B$7/12</f>
        <v/>
      </c>
      <c r="E174" s="25">
        <f>MIN(C174+D174,Calculator!$B$13)</f>
        <v/>
      </c>
      <c r="F174" s="25">
        <f>C174+D174-E174</f>
        <v/>
      </c>
      <c r="G174" s="25">
        <f>J173</f>
        <v/>
      </c>
      <c r="H174" s="25">
        <f>G174*Calculator!$B$7/12</f>
        <v/>
      </c>
      <c r="I174" s="25">
        <f>MIN(G174+H174,Calculator!$B$13+IF(A174&gt;=Calculator!$B$11,Calculator!$B$10,0))</f>
        <v/>
      </c>
      <c r="J174" s="25">
        <f>G174+H174-I174</f>
        <v/>
      </c>
    </row>
    <row r="175">
      <c r="A175" s="23" t="n">
        <v>174</v>
      </c>
      <c r="B175" s="24">
        <f>EDATE(Calculator!$B$12,A175-1)</f>
        <v/>
      </c>
      <c r="C175" s="25">
        <f>F174</f>
        <v/>
      </c>
      <c r="D175" s="25">
        <f>C175*Calculator!$B$7/12</f>
        <v/>
      </c>
      <c r="E175" s="25">
        <f>MIN(C175+D175,Calculator!$B$13)</f>
        <v/>
      </c>
      <c r="F175" s="25">
        <f>C175+D175-E175</f>
        <v/>
      </c>
      <c r="G175" s="25">
        <f>J174</f>
        <v/>
      </c>
      <c r="H175" s="25">
        <f>G175*Calculator!$B$7/12</f>
        <v/>
      </c>
      <c r="I175" s="25">
        <f>MIN(G175+H175,Calculator!$B$13+IF(A175&gt;=Calculator!$B$11,Calculator!$B$10,0))</f>
        <v/>
      </c>
      <c r="J175" s="25">
        <f>G175+H175-I175</f>
        <v/>
      </c>
    </row>
    <row r="176">
      <c r="A176" s="23" t="n">
        <v>175</v>
      </c>
      <c r="B176" s="24">
        <f>EDATE(Calculator!$B$12,A176-1)</f>
        <v/>
      </c>
      <c r="C176" s="25">
        <f>F175</f>
        <v/>
      </c>
      <c r="D176" s="25">
        <f>C176*Calculator!$B$7/12</f>
        <v/>
      </c>
      <c r="E176" s="25">
        <f>MIN(C176+D176,Calculator!$B$13)</f>
        <v/>
      </c>
      <c r="F176" s="25">
        <f>C176+D176-E176</f>
        <v/>
      </c>
      <c r="G176" s="25">
        <f>J175</f>
        <v/>
      </c>
      <c r="H176" s="25">
        <f>G176*Calculator!$B$7/12</f>
        <v/>
      </c>
      <c r="I176" s="25">
        <f>MIN(G176+H176,Calculator!$B$13+IF(A176&gt;=Calculator!$B$11,Calculator!$B$10,0))</f>
        <v/>
      </c>
      <c r="J176" s="25">
        <f>G176+H176-I176</f>
        <v/>
      </c>
    </row>
    <row r="177">
      <c r="A177" s="23" t="n">
        <v>176</v>
      </c>
      <c r="B177" s="24">
        <f>EDATE(Calculator!$B$12,A177-1)</f>
        <v/>
      </c>
      <c r="C177" s="25">
        <f>F176</f>
        <v/>
      </c>
      <c r="D177" s="25">
        <f>C177*Calculator!$B$7/12</f>
        <v/>
      </c>
      <c r="E177" s="25">
        <f>MIN(C177+D177,Calculator!$B$13)</f>
        <v/>
      </c>
      <c r="F177" s="25">
        <f>C177+D177-E177</f>
        <v/>
      </c>
      <c r="G177" s="25">
        <f>J176</f>
        <v/>
      </c>
      <c r="H177" s="25">
        <f>G177*Calculator!$B$7/12</f>
        <v/>
      </c>
      <c r="I177" s="25">
        <f>MIN(G177+H177,Calculator!$B$13+IF(A177&gt;=Calculator!$B$11,Calculator!$B$10,0))</f>
        <v/>
      </c>
      <c r="J177" s="25">
        <f>G177+H177-I177</f>
        <v/>
      </c>
    </row>
    <row r="178">
      <c r="A178" s="23" t="n">
        <v>177</v>
      </c>
      <c r="B178" s="24">
        <f>EDATE(Calculator!$B$12,A178-1)</f>
        <v/>
      </c>
      <c r="C178" s="25">
        <f>F177</f>
        <v/>
      </c>
      <c r="D178" s="25">
        <f>C178*Calculator!$B$7/12</f>
        <v/>
      </c>
      <c r="E178" s="25">
        <f>MIN(C178+D178,Calculator!$B$13)</f>
        <v/>
      </c>
      <c r="F178" s="25">
        <f>C178+D178-E178</f>
        <v/>
      </c>
      <c r="G178" s="25">
        <f>J177</f>
        <v/>
      </c>
      <c r="H178" s="25">
        <f>G178*Calculator!$B$7/12</f>
        <v/>
      </c>
      <c r="I178" s="25">
        <f>MIN(G178+H178,Calculator!$B$13+IF(A178&gt;=Calculator!$B$11,Calculator!$B$10,0))</f>
        <v/>
      </c>
      <c r="J178" s="25">
        <f>G178+H178-I178</f>
        <v/>
      </c>
    </row>
    <row r="179">
      <c r="A179" s="23" t="n">
        <v>178</v>
      </c>
      <c r="B179" s="24">
        <f>EDATE(Calculator!$B$12,A179-1)</f>
        <v/>
      </c>
      <c r="C179" s="25">
        <f>F178</f>
        <v/>
      </c>
      <c r="D179" s="25">
        <f>C179*Calculator!$B$7/12</f>
        <v/>
      </c>
      <c r="E179" s="25">
        <f>MIN(C179+D179,Calculator!$B$13)</f>
        <v/>
      </c>
      <c r="F179" s="25">
        <f>C179+D179-E179</f>
        <v/>
      </c>
      <c r="G179" s="25">
        <f>J178</f>
        <v/>
      </c>
      <c r="H179" s="25">
        <f>G179*Calculator!$B$7/12</f>
        <v/>
      </c>
      <c r="I179" s="25">
        <f>MIN(G179+H179,Calculator!$B$13+IF(A179&gt;=Calculator!$B$11,Calculator!$B$10,0))</f>
        <v/>
      </c>
      <c r="J179" s="25">
        <f>G179+H179-I179</f>
        <v/>
      </c>
    </row>
    <row r="180">
      <c r="A180" s="23" t="n">
        <v>179</v>
      </c>
      <c r="B180" s="24">
        <f>EDATE(Calculator!$B$12,A180-1)</f>
        <v/>
      </c>
      <c r="C180" s="25">
        <f>F179</f>
        <v/>
      </c>
      <c r="D180" s="25">
        <f>C180*Calculator!$B$7/12</f>
        <v/>
      </c>
      <c r="E180" s="25">
        <f>MIN(C180+D180,Calculator!$B$13)</f>
        <v/>
      </c>
      <c r="F180" s="25">
        <f>C180+D180-E180</f>
        <v/>
      </c>
      <c r="G180" s="25">
        <f>J179</f>
        <v/>
      </c>
      <c r="H180" s="25">
        <f>G180*Calculator!$B$7/12</f>
        <v/>
      </c>
      <c r="I180" s="25">
        <f>MIN(G180+H180,Calculator!$B$13+IF(A180&gt;=Calculator!$B$11,Calculator!$B$10,0))</f>
        <v/>
      </c>
      <c r="J180" s="25">
        <f>G180+H180-I180</f>
        <v/>
      </c>
    </row>
    <row r="181">
      <c r="A181" s="23" t="n">
        <v>180</v>
      </c>
      <c r="B181" s="24">
        <f>EDATE(Calculator!$B$12,A181-1)</f>
        <v/>
      </c>
      <c r="C181" s="25">
        <f>F180</f>
        <v/>
      </c>
      <c r="D181" s="25">
        <f>C181*Calculator!$B$7/12</f>
        <v/>
      </c>
      <c r="E181" s="25">
        <f>MIN(C181+D181,Calculator!$B$13)</f>
        <v/>
      </c>
      <c r="F181" s="25">
        <f>C181+D181-E181</f>
        <v/>
      </c>
      <c r="G181" s="25">
        <f>J180</f>
        <v/>
      </c>
      <c r="H181" s="25">
        <f>G181*Calculator!$B$7/12</f>
        <v/>
      </c>
      <c r="I181" s="25">
        <f>MIN(G181+H181,Calculator!$B$13+IF(A181&gt;=Calculator!$B$11,Calculator!$B$10,0))</f>
        <v/>
      </c>
      <c r="J181" s="25">
        <f>G181+H181-I181</f>
        <v/>
      </c>
    </row>
    <row r="182">
      <c r="A182" s="23" t="n">
        <v>181</v>
      </c>
      <c r="B182" s="24">
        <f>EDATE(Calculator!$B$12,A182-1)</f>
        <v/>
      </c>
      <c r="C182" s="25">
        <f>F181</f>
        <v/>
      </c>
      <c r="D182" s="25">
        <f>C182*Calculator!$B$7/12</f>
        <v/>
      </c>
      <c r="E182" s="25">
        <f>MIN(C182+D182,Calculator!$B$13)</f>
        <v/>
      </c>
      <c r="F182" s="25">
        <f>C182+D182-E182</f>
        <v/>
      </c>
      <c r="G182" s="25">
        <f>J181</f>
        <v/>
      </c>
      <c r="H182" s="25">
        <f>G182*Calculator!$B$7/12</f>
        <v/>
      </c>
      <c r="I182" s="25">
        <f>MIN(G182+H182,Calculator!$B$13+IF(A182&gt;=Calculator!$B$11,Calculator!$B$10,0))</f>
        <v/>
      </c>
      <c r="J182" s="25">
        <f>G182+H182-I182</f>
        <v/>
      </c>
    </row>
    <row r="183">
      <c r="A183" s="23" t="n">
        <v>182</v>
      </c>
      <c r="B183" s="24">
        <f>EDATE(Calculator!$B$12,A183-1)</f>
        <v/>
      </c>
      <c r="C183" s="25">
        <f>F182</f>
        <v/>
      </c>
      <c r="D183" s="25">
        <f>C183*Calculator!$B$7/12</f>
        <v/>
      </c>
      <c r="E183" s="25">
        <f>MIN(C183+D183,Calculator!$B$13)</f>
        <v/>
      </c>
      <c r="F183" s="25">
        <f>C183+D183-E183</f>
        <v/>
      </c>
      <c r="G183" s="25">
        <f>J182</f>
        <v/>
      </c>
      <c r="H183" s="25">
        <f>G183*Calculator!$B$7/12</f>
        <v/>
      </c>
      <c r="I183" s="25">
        <f>MIN(G183+H183,Calculator!$B$13+IF(A183&gt;=Calculator!$B$11,Calculator!$B$10,0))</f>
        <v/>
      </c>
      <c r="J183" s="25">
        <f>G183+H183-I183</f>
        <v/>
      </c>
    </row>
    <row r="184">
      <c r="A184" s="23" t="n">
        <v>183</v>
      </c>
      <c r="B184" s="24">
        <f>EDATE(Calculator!$B$12,A184-1)</f>
        <v/>
      </c>
      <c r="C184" s="25">
        <f>F183</f>
        <v/>
      </c>
      <c r="D184" s="25">
        <f>C184*Calculator!$B$7/12</f>
        <v/>
      </c>
      <c r="E184" s="25">
        <f>MIN(C184+D184,Calculator!$B$13)</f>
        <v/>
      </c>
      <c r="F184" s="25">
        <f>C184+D184-E184</f>
        <v/>
      </c>
      <c r="G184" s="25">
        <f>J183</f>
        <v/>
      </c>
      <c r="H184" s="25">
        <f>G184*Calculator!$B$7/12</f>
        <v/>
      </c>
      <c r="I184" s="25">
        <f>MIN(G184+H184,Calculator!$B$13+IF(A184&gt;=Calculator!$B$11,Calculator!$B$10,0))</f>
        <v/>
      </c>
      <c r="J184" s="25">
        <f>G184+H184-I184</f>
        <v/>
      </c>
    </row>
    <row r="185">
      <c r="A185" s="23" t="n">
        <v>184</v>
      </c>
      <c r="B185" s="24">
        <f>EDATE(Calculator!$B$12,A185-1)</f>
        <v/>
      </c>
      <c r="C185" s="25">
        <f>F184</f>
        <v/>
      </c>
      <c r="D185" s="25">
        <f>C185*Calculator!$B$7/12</f>
        <v/>
      </c>
      <c r="E185" s="25">
        <f>MIN(C185+D185,Calculator!$B$13)</f>
        <v/>
      </c>
      <c r="F185" s="25">
        <f>C185+D185-E185</f>
        <v/>
      </c>
      <c r="G185" s="25">
        <f>J184</f>
        <v/>
      </c>
      <c r="H185" s="25">
        <f>G185*Calculator!$B$7/12</f>
        <v/>
      </c>
      <c r="I185" s="25">
        <f>MIN(G185+H185,Calculator!$B$13+IF(A185&gt;=Calculator!$B$11,Calculator!$B$10,0))</f>
        <v/>
      </c>
      <c r="J185" s="25">
        <f>G185+H185-I185</f>
        <v/>
      </c>
    </row>
    <row r="186">
      <c r="A186" s="23" t="n">
        <v>185</v>
      </c>
      <c r="B186" s="24">
        <f>EDATE(Calculator!$B$12,A186-1)</f>
        <v/>
      </c>
      <c r="C186" s="25">
        <f>F185</f>
        <v/>
      </c>
      <c r="D186" s="25">
        <f>C186*Calculator!$B$7/12</f>
        <v/>
      </c>
      <c r="E186" s="25">
        <f>MIN(C186+D186,Calculator!$B$13)</f>
        <v/>
      </c>
      <c r="F186" s="25">
        <f>C186+D186-E186</f>
        <v/>
      </c>
      <c r="G186" s="25">
        <f>J185</f>
        <v/>
      </c>
      <c r="H186" s="25">
        <f>G186*Calculator!$B$7/12</f>
        <v/>
      </c>
      <c r="I186" s="25">
        <f>MIN(G186+H186,Calculator!$B$13+IF(A186&gt;=Calculator!$B$11,Calculator!$B$10,0))</f>
        <v/>
      </c>
      <c r="J186" s="25">
        <f>G186+H186-I186</f>
        <v/>
      </c>
    </row>
    <row r="187">
      <c r="A187" s="23" t="n">
        <v>186</v>
      </c>
      <c r="B187" s="24">
        <f>EDATE(Calculator!$B$12,A187-1)</f>
        <v/>
      </c>
      <c r="C187" s="25">
        <f>F186</f>
        <v/>
      </c>
      <c r="D187" s="25">
        <f>C187*Calculator!$B$7/12</f>
        <v/>
      </c>
      <c r="E187" s="25">
        <f>MIN(C187+D187,Calculator!$B$13)</f>
        <v/>
      </c>
      <c r="F187" s="25">
        <f>C187+D187-E187</f>
        <v/>
      </c>
      <c r="G187" s="25">
        <f>J186</f>
        <v/>
      </c>
      <c r="H187" s="25">
        <f>G187*Calculator!$B$7/12</f>
        <v/>
      </c>
      <c r="I187" s="25">
        <f>MIN(G187+H187,Calculator!$B$13+IF(A187&gt;=Calculator!$B$11,Calculator!$B$10,0))</f>
        <v/>
      </c>
      <c r="J187" s="25">
        <f>G187+H187-I187</f>
        <v/>
      </c>
    </row>
    <row r="188">
      <c r="A188" s="23" t="n">
        <v>187</v>
      </c>
      <c r="B188" s="24">
        <f>EDATE(Calculator!$B$12,A188-1)</f>
        <v/>
      </c>
      <c r="C188" s="25">
        <f>F187</f>
        <v/>
      </c>
      <c r="D188" s="25">
        <f>C188*Calculator!$B$7/12</f>
        <v/>
      </c>
      <c r="E188" s="25">
        <f>MIN(C188+D188,Calculator!$B$13)</f>
        <v/>
      </c>
      <c r="F188" s="25">
        <f>C188+D188-E188</f>
        <v/>
      </c>
      <c r="G188" s="25">
        <f>J187</f>
        <v/>
      </c>
      <c r="H188" s="25">
        <f>G188*Calculator!$B$7/12</f>
        <v/>
      </c>
      <c r="I188" s="25">
        <f>MIN(G188+H188,Calculator!$B$13+IF(A188&gt;=Calculator!$B$11,Calculator!$B$10,0))</f>
        <v/>
      </c>
      <c r="J188" s="25">
        <f>G188+H188-I188</f>
        <v/>
      </c>
    </row>
    <row r="189">
      <c r="A189" s="23" t="n">
        <v>188</v>
      </c>
      <c r="B189" s="24">
        <f>EDATE(Calculator!$B$12,A189-1)</f>
        <v/>
      </c>
      <c r="C189" s="25">
        <f>F188</f>
        <v/>
      </c>
      <c r="D189" s="25">
        <f>C189*Calculator!$B$7/12</f>
        <v/>
      </c>
      <c r="E189" s="25">
        <f>MIN(C189+D189,Calculator!$B$13)</f>
        <v/>
      </c>
      <c r="F189" s="25">
        <f>C189+D189-E189</f>
        <v/>
      </c>
      <c r="G189" s="25">
        <f>J188</f>
        <v/>
      </c>
      <c r="H189" s="25">
        <f>G189*Calculator!$B$7/12</f>
        <v/>
      </c>
      <c r="I189" s="25">
        <f>MIN(G189+H189,Calculator!$B$13+IF(A189&gt;=Calculator!$B$11,Calculator!$B$10,0))</f>
        <v/>
      </c>
      <c r="J189" s="25">
        <f>G189+H189-I189</f>
        <v/>
      </c>
    </row>
    <row r="190">
      <c r="A190" s="23" t="n">
        <v>189</v>
      </c>
      <c r="B190" s="24">
        <f>EDATE(Calculator!$B$12,A190-1)</f>
        <v/>
      </c>
      <c r="C190" s="25">
        <f>F189</f>
        <v/>
      </c>
      <c r="D190" s="25">
        <f>C190*Calculator!$B$7/12</f>
        <v/>
      </c>
      <c r="E190" s="25">
        <f>MIN(C190+D190,Calculator!$B$13)</f>
        <v/>
      </c>
      <c r="F190" s="25">
        <f>C190+D190-E190</f>
        <v/>
      </c>
      <c r="G190" s="25">
        <f>J189</f>
        <v/>
      </c>
      <c r="H190" s="25">
        <f>G190*Calculator!$B$7/12</f>
        <v/>
      </c>
      <c r="I190" s="25">
        <f>MIN(G190+H190,Calculator!$B$13+IF(A190&gt;=Calculator!$B$11,Calculator!$B$10,0))</f>
        <v/>
      </c>
      <c r="J190" s="25">
        <f>G190+H190-I190</f>
        <v/>
      </c>
    </row>
    <row r="191">
      <c r="A191" s="23" t="n">
        <v>190</v>
      </c>
      <c r="B191" s="24">
        <f>EDATE(Calculator!$B$12,A191-1)</f>
        <v/>
      </c>
      <c r="C191" s="25">
        <f>F190</f>
        <v/>
      </c>
      <c r="D191" s="25">
        <f>C191*Calculator!$B$7/12</f>
        <v/>
      </c>
      <c r="E191" s="25">
        <f>MIN(C191+D191,Calculator!$B$13)</f>
        <v/>
      </c>
      <c r="F191" s="25">
        <f>C191+D191-E191</f>
        <v/>
      </c>
      <c r="G191" s="25">
        <f>J190</f>
        <v/>
      </c>
      <c r="H191" s="25">
        <f>G191*Calculator!$B$7/12</f>
        <v/>
      </c>
      <c r="I191" s="25">
        <f>MIN(G191+H191,Calculator!$B$13+IF(A191&gt;=Calculator!$B$11,Calculator!$B$10,0))</f>
        <v/>
      </c>
      <c r="J191" s="25">
        <f>G191+H191-I191</f>
        <v/>
      </c>
    </row>
    <row r="192">
      <c r="A192" s="23" t="n">
        <v>191</v>
      </c>
      <c r="B192" s="24">
        <f>EDATE(Calculator!$B$12,A192-1)</f>
        <v/>
      </c>
      <c r="C192" s="25">
        <f>F191</f>
        <v/>
      </c>
      <c r="D192" s="25">
        <f>C192*Calculator!$B$7/12</f>
        <v/>
      </c>
      <c r="E192" s="25">
        <f>MIN(C192+D192,Calculator!$B$13)</f>
        <v/>
      </c>
      <c r="F192" s="25">
        <f>C192+D192-E192</f>
        <v/>
      </c>
      <c r="G192" s="25">
        <f>J191</f>
        <v/>
      </c>
      <c r="H192" s="25">
        <f>G192*Calculator!$B$7/12</f>
        <v/>
      </c>
      <c r="I192" s="25">
        <f>MIN(G192+H192,Calculator!$B$13+IF(A192&gt;=Calculator!$B$11,Calculator!$B$10,0))</f>
        <v/>
      </c>
      <c r="J192" s="25">
        <f>G192+H192-I192</f>
        <v/>
      </c>
    </row>
    <row r="193">
      <c r="A193" s="23" t="n">
        <v>192</v>
      </c>
      <c r="B193" s="24">
        <f>EDATE(Calculator!$B$12,A193-1)</f>
        <v/>
      </c>
      <c r="C193" s="25">
        <f>F192</f>
        <v/>
      </c>
      <c r="D193" s="25">
        <f>C193*Calculator!$B$7/12</f>
        <v/>
      </c>
      <c r="E193" s="25">
        <f>MIN(C193+D193,Calculator!$B$13)</f>
        <v/>
      </c>
      <c r="F193" s="25">
        <f>C193+D193-E193</f>
        <v/>
      </c>
      <c r="G193" s="25">
        <f>J192</f>
        <v/>
      </c>
      <c r="H193" s="25">
        <f>G193*Calculator!$B$7/12</f>
        <v/>
      </c>
      <c r="I193" s="25">
        <f>MIN(G193+H193,Calculator!$B$13+IF(A193&gt;=Calculator!$B$11,Calculator!$B$10,0))</f>
        <v/>
      </c>
      <c r="J193" s="25">
        <f>G193+H193-I193</f>
        <v/>
      </c>
    </row>
    <row r="194">
      <c r="A194" s="23" t="n">
        <v>193</v>
      </c>
      <c r="B194" s="24">
        <f>EDATE(Calculator!$B$12,A194-1)</f>
        <v/>
      </c>
      <c r="C194" s="25">
        <f>F193</f>
        <v/>
      </c>
      <c r="D194" s="25">
        <f>C194*Calculator!$B$7/12</f>
        <v/>
      </c>
      <c r="E194" s="25">
        <f>MIN(C194+D194,Calculator!$B$13)</f>
        <v/>
      </c>
      <c r="F194" s="25">
        <f>C194+D194-E194</f>
        <v/>
      </c>
      <c r="G194" s="25">
        <f>J193</f>
        <v/>
      </c>
      <c r="H194" s="25">
        <f>G194*Calculator!$B$7/12</f>
        <v/>
      </c>
      <c r="I194" s="25">
        <f>MIN(G194+H194,Calculator!$B$13+IF(A194&gt;=Calculator!$B$11,Calculator!$B$10,0))</f>
        <v/>
      </c>
      <c r="J194" s="25">
        <f>G194+H194-I194</f>
        <v/>
      </c>
    </row>
    <row r="195">
      <c r="A195" s="23" t="n">
        <v>194</v>
      </c>
      <c r="B195" s="24">
        <f>EDATE(Calculator!$B$12,A195-1)</f>
        <v/>
      </c>
      <c r="C195" s="25">
        <f>F194</f>
        <v/>
      </c>
      <c r="D195" s="25">
        <f>C195*Calculator!$B$7/12</f>
        <v/>
      </c>
      <c r="E195" s="25">
        <f>MIN(C195+D195,Calculator!$B$13)</f>
        <v/>
      </c>
      <c r="F195" s="25">
        <f>C195+D195-E195</f>
        <v/>
      </c>
      <c r="G195" s="25">
        <f>J194</f>
        <v/>
      </c>
      <c r="H195" s="25">
        <f>G195*Calculator!$B$7/12</f>
        <v/>
      </c>
      <c r="I195" s="25">
        <f>MIN(G195+H195,Calculator!$B$13+IF(A195&gt;=Calculator!$B$11,Calculator!$B$10,0))</f>
        <v/>
      </c>
      <c r="J195" s="25">
        <f>G195+H195-I195</f>
        <v/>
      </c>
    </row>
    <row r="196">
      <c r="A196" s="23" t="n">
        <v>195</v>
      </c>
      <c r="B196" s="24">
        <f>EDATE(Calculator!$B$12,A196-1)</f>
        <v/>
      </c>
      <c r="C196" s="25">
        <f>F195</f>
        <v/>
      </c>
      <c r="D196" s="25">
        <f>C196*Calculator!$B$7/12</f>
        <v/>
      </c>
      <c r="E196" s="25">
        <f>MIN(C196+D196,Calculator!$B$13)</f>
        <v/>
      </c>
      <c r="F196" s="25">
        <f>C196+D196-E196</f>
        <v/>
      </c>
      <c r="G196" s="25">
        <f>J195</f>
        <v/>
      </c>
      <c r="H196" s="25">
        <f>G196*Calculator!$B$7/12</f>
        <v/>
      </c>
      <c r="I196" s="25">
        <f>MIN(G196+H196,Calculator!$B$13+IF(A196&gt;=Calculator!$B$11,Calculator!$B$10,0))</f>
        <v/>
      </c>
      <c r="J196" s="25">
        <f>G196+H196-I196</f>
        <v/>
      </c>
    </row>
    <row r="197">
      <c r="A197" s="23" t="n">
        <v>196</v>
      </c>
      <c r="B197" s="24">
        <f>EDATE(Calculator!$B$12,A197-1)</f>
        <v/>
      </c>
      <c r="C197" s="25">
        <f>F196</f>
        <v/>
      </c>
      <c r="D197" s="25">
        <f>C197*Calculator!$B$7/12</f>
        <v/>
      </c>
      <c r="E197" s="25">
        <f>MIN(C197+D197,Calculator!$B$13)</f>
        <v/>
      </c>
      <c r="F197" s="25">
        <f>C197+D197-E197</f>
        <v/>
      </c>
      <c r="G197" s="25">
        <f>J196</f>
        <v/>
      </c>
      <c r="H197" s="25">
        <f>G197*Calculator!$B$7/12</f>
        <v/>
      </c>
      <c r="I197" s="25">
        <f>MIN(G197+H197,Calculator!$B$13+IF(A197&gt;=Calculator!$B$11,Calculator!$B$10,0))</f>
        <v/>
      </c>
      <c r="J197" s="25">
        <f>G197+H197-I197</f>
        <v/>
      </c>
    </row>
    <row r="198">
      <c r="A198" s="23" t="n">
        <v>197</v>
      </c>
      <c r="B198" s="24">
        <f>EDATE(Calculator!$B$12,A198-1)</f>
        <v/>
      </c>
      <c r="C198" s="25">
        <f>F197</f>
        <v/>
      </c>
      <c r="D198" s="25">
        <f>C198*Calculator!$B$7/12</f>
        <v/>
      </c>
      <c r="E198" s="25">
        <f>MIN(C198+D198,Calculator!$B$13)</f>
        <v/>
      </c>
      <c r="F198" s="25">
        <f>C198+D198-E198</f>
        <v/>
      </c>
      <c r="G198" s="25">
        <f>J197</f>
        <v/>
      </c>
      <c r="H198" s="25">
        <f>G198*Calculator!$B$7/12</f>
        <v/>
      </c>
      <c r="I198" s="25">
        <f>MIN(G198+H198,Calculator!$B$13+IF(A198&gt;=Calculator!$B$11,Calculator!$B$10,0))</f>
        <v/>
      </c>
      <c r="J198" s="25">
        <f>G198+H198-I198</f>
        <v/>
      </c>
    </row>
    <row r="199">
      <c r="A199" s="23" t="n">
        <v>198</v>
      </c>
      <c r="B199" s="24">
        <f>EDATE(Calculator!$B$12,A199-1)</f>
        <v/>
      </c>
      <c r="C199" s="25">
        <f>F198</f>
        <v/>
      </c>
      <c r="D199" s="25">
        <f>C199*Calculator!$B$7/12</f>
        <v/>
      </c>
      <c r="E199" s="25">
        <f>MIN(C199+D199,Calculator!$B$13)</f>
        <v/>
      </c>
      <c r="F199" s="25">
        <f>C199+D199-E199</f>
        <v/>
      </c>
      <c r="G199" s="25">
        <f>J198</f>
        <v/>
      </c>
      <c r="H199" s="25">
        <f>G199*Calculator!$B$7/12</f>
        <v/>
      </c>
      <c r="I199" s="25">
        <f>MIN(G199+H199,Calculator!$B$13+IF(A199&gt;=Calculator!$B$11,Calculator!$B$10,0))</f>
        <v/>
      </c>
      <c r="J199" s="25">
        <f>G199+H199-I199</f>
        <v/>
      </c>
    </row>
    <row r="200">
      <c r="A200" s="23" t="n">
        <v>199</v>
      </c>
      <c r="B200" s="24">
        <f>EDATE(Calculator!$B$12,A200-1)</f>
        <v/>
      </c>
      <c r="C200" s="25">
        <f>F199</f>
        <v/>
      </c>
      <c r="D200" s="25">
        <f>C200*Calculator!$B$7/12</f>
        <v/>
      </c>
      <c r="E200" s="25">
        <f>MIN(C200+D200,Calculator!$B$13)</f>
        <v/>
      </c>
      <c r="F200" s="25">
        <f>C200+D200-E200</f>
        <v/>
      </c>
      <c r="G200" s="25">
        <f>J199</f>
        <v/>
      </c>
      <c r="H200" s="25">
        <f>G200*Calculator!$B$7/12</f>
        <v/>
      </c>
      <c r="I200" s="25">
        <f>MIN(G200+H200,Calculator!$B$13+IF(A200&gt;=Calculator!$B$11,Calculator!$B$10,0))</f>
        <v/>
      </c>
      <c r="J200" s="25">
        <f>G200+H200-I200</f>
        <v/>
      </c>
    </row>
    <row r="201">
      <c r="A201" s="23" t="n">
        <v>200</v>
      </c>
      <c r="B201" s="24">
        <f>EDATE(Calculator!$B$12,A201-1)</f>
        <v/>
      </c>
      <c r="C201" s="25">
        <f>F200</f>
        <v/>
      </c>
      <c r="D201" s="25">
        <f>C201*Calculator!$B$7/12</f>
        <v/>
      </c>
      <c r="E201" s="25">
        <f>MIN(C201+D201,Calculator!$B$13)</f>
        <v/>
      </c>
      <c r="F201" s="25">
        <f>C201+D201-E201</f>
        <v/>
      </c>
      <c r="G201" s="25">
        <f>J200</f>
        <v/>
      </c>
      <c r="H201" s="25">
        <f>G201*Calculator!$B$7/12</f>
        <v/>
      </c>
      <c r="I201" s="25">
        <f>MIN(G201+H201,Calculator!$B$13+IF(A201&gt;=Calculator!$B$11,Calculator!$B$10,0))</f>
        <v/>
      </c>
      <c r="J201" s="25">
        <f>G201+H201-I201</f>
        <v/>
      </c>
    </row>
    <row r="202">
      <c r="A202" s="23" t="n">
        <v>201</v>
      </c>
      <c r="B202" s="24">
        <f>EDATE(Calculator!$B$12,A202-1)</f>
        <v/>
      </c>
      <c r="C202" s="25">
        <f>F201</f>
        <v/>
      </c>
      <c r="D202" s="25">
        <f>C202*Calculator!$B$7/12</f>
        <v/>
      </c>
      <c r="E202" s="25">
        <f>MIN(C202+D202,Calculator!$B$13)</f>
        <v/>
      </c>
      <c r="F202" s="25">
        <f>C202+D202-E202</f>
        <v/>
      </c>
      <c r="G202" s="25">
        <f>J201</f>
        <v/>
      </c>
      <c r="H202" s="25">
        <f>G202*Calculator!$B$7/12</f>
        <v/>
      </c>
      <c r="I202" s="25">
        <f>MIN(G202+H202,Calculator!$B$13+IF(A202&gt;=Calculator!$B$11,Calculator!$B$10,0))</f>
        <v/>
      </c>
      <c r="J202" s="25">
        <f>G202+H202-I202</f>
        <v/>
      </c>
    </row>
    <row r="203">
      <c r="A203" s="23" t="n">
        <v>202</v>
      </c>
      <c r="B203" s="24">
        <f>EDATE(Calculator!$B$12,A203-1)</f>
        <v/>
      </c>
      <c r="C203" s="25">
        <f>F202</f>
        <v/>
      </c>
      <c r="D203" s="25">
        <f>C203*Calculator!$B$7/12</f>
        <v/>
      </c>
      <c r="E203" s="25">
        <f>MIN(C203+D203,Calculator!$B$13)</f>
        <v/>
      </c>
      <c r="F203" s="25">
        <f>C203+D203-E203</f>
        <v/>
      </c>
      <c r="G203" s="25">
        <f>J202</f>
        <v/>
      </c>
      <c r="H203" s="25">
        <f>G203*Calculator!$B$7/12</f>
        <v/>
      </c>
      <c r="I203" s="25">
        <f>MIN(G203+H203,Calculator!$B$13+IF(A203&gt;=Calculator!$B$11,Calculator!$B$10,0))</f>
        <v/>
      </c>
      <c r="J203" s="25">
        <f>G203+H203-I203</f>
        <v/>
      </c>
    </row>
    <row r="204">
      <c r="A204" s="23" t="n">
        <v>203</v>
      </c>
      <c r="B204" s="24">
        <f>EDATE(Calculator!$B$12,A204-1)</f>
        <v/>
      </c>
      <c r="C204" s="25">
        <f>F203</f>
        <v/>
      </c>
      <c r="D204" s="25">
        <f>C204*Calculator!$B$7/12</f>
        <v/>
      </c>
      <c r="E204" s="25">
        <f>MIN(C204+D204,Calculator!$B$13)</f>
        <v/>
      </c>
      <c r="F204" s="25">
        <f>C204+D204-E204</f>
        <v/>
      </c>
      <c r="G204" s="25">
        <f>J203</f>
        <v/>
      </c>
      <c r="H204" s="25">
        <f>G204*Calculator!$B$7/12</f>
        <v/>
      </c>
      <c r="I204" s="25">
        <f>MIN(G204+H204,Calculator!$B$13+IF(A204&gt;=Calculator!$B$11,Calculator!$B$10,0))</f>
        <v/>
      </c>
      <c r="J204" s="25">
        <f>G204+H204-I204</f>
        <v/>
      </c>
    </row>
    <row r="205">
      <c r="A205" s="23" t="n">
        <v>204</v>
      </c>
      <c r="B205" s="24">
        <f>EDATE(Calculator!$B$12,A205-1)</f>
        <v/>
      </c>
      <c r="C205" s="25">
        <f>F204</f>
        <v/>
      </c>
      <c r="D205" s="25">
        <f>C205*Calculator!$B$7/12</f>
        <v/>
      </c>
      <c r="E205" s="25">
        <f>MIN(C205+D205,Calculator!$B$13)</f>
        <v/>
      </c>
      <c r="F205" s="25">
        <f>C205+D205-E205</f>
        <v/>
      </c>
      <c r="G205" s="25">
        <f>J204</f>
        <v/>
      </c>
      <c r="H205" s="25">
        <f>G205*Calculator!$B$7/12</f>
        <v/>
      </c>
      <c r="I205" s="25">
        <f>MIN(G205+H205,Calculator!$B$13+IF(A205&gt;=Calculator!$B$11,Calculator!$B$10,0))</f>
        <v/>
      </c>
      <c r="J205" s="25">
        <f>G205+H205-I205</f>
        <v/>
      </c>
    </row>
    <row r="206">
      <c r="A206" s="23" t="n">
        <v>205</v>
      </c>
      <c r="B206" s="24">
        <f>EDATE(Calculator!$B$12,A206-1)</f>
        <v/>
      </c>
      <c r="C206" s="25">
        <f>F205</f>
        <v/>
      </c>
      <c r="D206" s="25">
        <f>C206*Calculator!$B$7/12</f>
        <v/>
      </c>
      <c r="E206" s="25">
        <f>MIN(C206+D206,Calculator!$B$13)</f>
        <v/>
      </c>
      <c r="F206" s="25">
        <f>C206+D206-E206</f>
        <v/>
      </c>
      <c r="G206" s="25">
        <f>J205</f>
        <v/>
      </c>
      <c r="H206" s="25">
        <f>G206*Calculator!$B$7/12</f>
        <v/>
      </c>
      <c r="I206" s="25">
        <f>MIN(G206+H206,Calculator!$B$13+IF(A206&gt;=Calculator!$B$11,Calculator!$B$10,0))</f>
        <v/>
      </c>
      <c r="J206" s="25">
        <f>G206+H206-I206</f>
        <v/>
      </c>
    </row>
    <row r="207">
      <c r="A207" s="23" t="n">
        <v>206</v>
      </c>
      <c r="B207" s="24">
        <f>EDATE(Calculator!$B$12,A207-1)</f>
        <v/>
      </c>
      <c r="C207" s="25">
        <f>F206</f>
        <v/>
      </c>
      <c r="D207" s="25">
        <f>C207*Calculator!$B$7/12</f>
        <v/>
      </c>
      <c r="E207" s="25">
        <f>MIN(C207+D207,Calculator!$B$13)</f>
        <v/>
      </c>
      <c r="F207" s="25">
        <f>C207+D207-E207</f>
        <v/>
      </c>
      <c r="G207" s="25">
        <f>J206</f>
        <v/>
      </c>
      <c r="H207" s="25">
        <f>G207*Calculator!$B$7/12</f>
        <v/>
      </c>
      <c r="I207" s="25">
        <f>MIN(G207+H207,Calculator!$B$13+IF(A207&gt;=Calculator!$B$11,Calculator!$B$10,0))</f>
        <v/>
      </c>
      <c r="J207" s="25">
        <f>G207+H207-I207</f>
        <v/>
      </c>
    </row>
    <row r="208">
      <c r="A208" s="23" t="n">
        <v>207</v>
      </c>
      <c r="B208" s="24">
        <f>EDATE(Calculator!$B$12,A208-1)</f>
        <v/>
      </c>
      <c r="C208" s="25">
        <f>F207</f>
        <v/>
      </c>
      <c r="D208" s="25">
        <f>C208*Calculator!$B$7/12</f>
        <v/>
      </c>
      <c r="E208" s="25">
        <f>MIN(C208+D208,Calculator!$B$13)</f>
        <v/>
      </c>
      <c r="F208" s="25">
        <f>C208+D208-E208</f>
        <v/>
      </c>
      <c r="G208" s="25">
        <f>J207</f>
        <v/>
      </c>
      <c r="H208" s="25">
        <f>G208*Calculator!$B$7/12</f>
        <v/>
      </c>
      <c r="I208" s="25">
        <f>MIN(G208+H208,Calculator!$B$13+IF(A208&gt;=Calculator!$B$11,Calculator!$B$10,0))</f>
        <v/>
      </c>
      <c r="J208" s="25">
        <f>G208+H208-I208</f>
        <v/>
      </c>
    </row>
    <row r="209">
      <c r="A209" s="23" t="n">
        <v>208</v>
      </c>
      <c r="B209" s="24">
        <f>EDATE(Calculator!$B$12,A209-1)</f>
        <v/>
      </c>
      <c r="C209" s="25">
        <f>F208</f>
        <v/>
      </c>
      <c r="D209" s="25">
        <f>C209*Calculator!$B$7/12</f>
        <v/>
      </c>
      <c r="E209" s="25">
        <f>MIN(C209+D209,Calculator!$B$13)</f>
        <v/>
      </c>
      <c r="F209" s="25">
        <f>C209+D209-E209</f>
        <v/>
      </c>
      <c r="G209" s="25">
        <f>J208</f>
        <v/>
      </c>
      <c r="H209" s="25">
        <f>G209*Calculator!$B$7/12</f>
        <v/>
      </c>
      <c r="I209" s="25">
        <f>MIN(G209+H209,Calculator!$B$13+IF(A209&gt;=Calculator!$B$11,Calculator!$B$10,0))</f>
        <v/>
      </c>
      <c r="J209" s="25">
        <f>G209+H209-I209</f>
        <v/>
      </c>
    </row>
    <row r="210">
      <c r="A210" s="23" t="n">
        <v>209</v>
      </c>
      <c r="B210" s="24">
        <f>EDATE(Calculator!$B$12,A210-1)</f>
        <v/>
      </c>
      <c r="C210" s="25">
        <f>F209</f>
        <v/>
      </c>
      <c r="D210" s="25">
        <f>C210*Calculator!$B$7/12</f>
        <v/>
      </c>
      <c r="E210" s="25">
        <f>MIN(C210+D210,Calculator!$B$13)</f>
        <v/>
      </c>
      <c r="F210" s="25">
        <f>C210+D210-E210</f>
        <v/>
      </c>
      <c r="G210" s="25">
        <f>J209</f>
        <v/>
      </c>
      <c r="H210" s="25">
        <f>G210*Calculator!$B$7/12</f>
        <v/>
      </c>
      <c r="I210" s="25">
        <f>MIN(G210+H210,Calculator!$B$13+IF(A210&gt;=Calculator!$B$11,Calculator!$B$10,0))</f>
        <v/>
      </c>
      <c r="J210" s="25">
        <f>G210+H210-I210</f>
        <v/>
      </c>
    </row>
    <row r="211">
      <c r="A211" s="23" t="n">
        <v>210</v>
      </c>
      <c r="B211" s="24">
        <f>EDATE(Calculator!$B$12,A211-1)</f>
        <v/>
      </c>
      <c r="C211" s="25">
        <f>F210</f>
        <v/>
      </c>
      <c r="D211" s="25">
        <f>C211*Calculator!$B$7/12</f>
        <v/>
      </c>
      <c r="E211" s="25">
        <f>MIN(C211+D211,Calculator!$B$13)</f>
        <v/>
      </c>
      <c r="F211" s="25">
        <f>C211+D211-E211</f>
        <v/>
      </c>
      <c r="G211" s="25">
        <f>J210</f>
        <v/>
      </c>
      <c r="H211" s="25">
        <f>G211*Calculator!$B$7/12</f>
        <v/>
      </c>
      <c r="I211" s="25">
        <f>MIN(G211+H211,Calculator!$B$13+IF(A211&gt;=Calculator!$B$11,Calculator!$B$10,0))</f>
        <v/>
      </c>
      <c r="J211" s="25">
        <f>G211+H211-I211</f>
        <v/>
      </c>
    </row>
    <row r="212">
      <c r="A212" s="23" t="n">
        <v>211</v>
      </c>
      <c r="B212" s="24">
        <f>EDATE(Calculator!$B$12,A212-1)</f>
        <v/>
      </c>
      <c r="C212" s="25">
        <f>F211</f>
        <v/>
      </c>
      <c r="D212" s="25">
        <f>C212*Calculator!$B$7/12</f>
        <v/>
      </c>
      <c r="E212" s="25">
        <f>MIN(C212+D212,Calculator!$B$13)</f>
        <v/>
      </c>
      <c r="F212" s="25">
        <f>C212+D212-E212</f>
        <v/>
      </c>
      <c r="G212" s="25">
        <f>J211</f>
        <v/>
      </c>
      <c r="H212" s="25">
        <f>G212*Calculator!$B$7/12</f>
        <v/>
      </c>
      <c r="I212" s="25">
        <f>MIN(G212+H212,Calculator!$B$13+IF(A212&gt;=Calculator!$B$11,Calculator!$B$10,0))</f>
        <v/>
      </c>
      <c r="J212" s="25">
        <f>G212+H212-I212</f>
        <v/>
      </c>
    </row>
    <row r="213">
      <c r="A213" s="23" t="n">
        <v>212</v>
      </c>
      <c r="B213" s="24">
        <f>EDATE(Calculator!$B$12,A213-1)</f>
        <v/>
      </c>
      <c r="C213" s="25">
        <f>F212</f>
        <v/>
      </c>
      <c r="D213" s="25">
        <f>C213*Calculator!$B$7/12</f>
        <v/>
      </c>
      <c r="E213" s="25">
        <f>MIN(C213+D213,Calculator!$B$13)</f>
        <v/>
      </c>
      <c r="F213" s="25">
        <f>C213+D213-E213</f>
        <v/>
      </c>
      <c r="G213" s="25">
        <f>J212</f>
        <v/>
      </c>
      <c r="H213" s="25">
        <f>G213*Calculator!$B$7/12</f>
        <v/>
      </c>
      <c r="I213" s="25">
        <f>MIN(G213+H213,Calculator!$B$13+IF(A213&gt;=Calculator!$B$11,Calculator!$B$10,0))</f>
        <v/>
      </c>
      <c r="J213" s="25">
        <f>G213+H213-I213</f>
        <v/>
      </c>
    </row>
    <row r="214">
      <c r="A214" s="23" t="n">
        <v>213</v>
      </c>
      <c r="B214" s="24">
        <f>EDATE(Calculator!$B$12,A214-1)</f>
        <v/>
      </c>
      <c r="C214" s="25">
        <f>F213</f>
        <v/>
      </c>
      <c r="D214" s="25">
        <f>C214*Calculator!$B$7/12</f>
        <v/>
      </c>
      <c r="E214" s="25">
        <f>MIN(C214+D214,Calculator!$B$13)</f>
        <v/>
      </c>
      <c r="F214" s="25">
        <f>C214+D214-E214</f>
        <v/>
      </c>
      <c r="G214" s="25">
        <f>J213</f>
        <v/>
      </c>
      <c r="H214" s="25">
        <f>G214*Calculator!$B$7/12</f>
        <v/>
      </c>
      <c r="I214" s="25">
        <f>MIN(G214+H214,Calculator!$B$13+IF(A214&gt;=Calculator!$B$11,Calculator!$B$10,0))</f>
        <v/>
      </c>
      <c r="J214" s="25">
        <f>G214+H214-I214</f>
        <v/>
      </c>
    </row>
    <row r="215">
      <c r="A215" s="23" t="n">
        <v>214</v>
      </c>
      <c r="B215" s="24">
        <f>EDATE(Calculator!$B$12,A215-1)</f>
        <v/>
      </c>
      <c r="C215" s="25">
        <f>F214</f>
        <v/>
      </c>
      <c r="D215" s="25">
        <f>C215*Calculator!$B$7/12</f>
        <v/>
      </c>
      <c r="E215" s="25">
        <f>MIN(C215+D215,Calculator!$B$13)</f>
        <v/>
      </c>
      <c r="F215" s="25">
        <f>C215+D215-E215</f>
        <v/>
      </c>
      <c r="G215" s="25">
        <f>J214</f>
        <v/>
      </c>
      <c r="H215" s="25">
        <f>G215*Calculator!$B$7/12</f>
        <v/>
      </c>
      <c r="I215" s="25">
        <f>MIN(G215+H215,Calculator!$B$13+IF(A215&gt;=Calculator!$B$11,Calculator!$B$10,0))</f>
        <v/>
      </c>
      <c r="J215" s="25">
        <f>G215+H215-I215</f>
        <v/>
      </c>
    </row>
    <row r="216">
      <c r="A216" s="23" t="n">
        <v>215</v>
      </c>
      <c r="B216" s="24">
        <f>EDATE(Calculator!$B$12,A216-1)</f>
        <v/>
      </c>
      <c r="C216" s="25">
        <f>F215</f>
        <v/>
      </c>
      <c r="D216" s="25">
        <f>C216*Calculator!$B$7/12</f>
        <v/>
      </c>
      <c r="E216" s="25">
        <f>MIN(C216+D216,Calculator!$B$13)</f>
        <v/>
      </c>
      <c r="F216" s="25">
        <f>C216+D216-E216</f>
        <v/>
      </c>
      <c r="G216" s="25">
        <f>J215</f>
        <v/>
      </c>
      <c r="H216" s="25">
        <f>G216*Calculator!$B$7/12</f>
        <v/>
      </c>
      <c r="I216" s="25">
        <f>MIN(G216+H216,Calculator!$B$13+IF(A216&gt;=Calculator!$B$11,Calculator!$B$10,0))</f>
        <v/>
      </c>
      <c r="J216" s="25">
        <f>G216+H216-I216</f>
        <v/>
      </c>
    </row>
    <row r="217">
      <c r="A217" s="23" t="n">
        <v>216</v>
      </c>
      <c r="B217" s="24">
        <f>EDATE(Calculator!$B$12,A217-1)</f>
        <v/>
      </c>
      <c r="C217" s="25">
        <f>F216</f>
        <v/>
      </c>
      <c r="D217" s="25">
        <f>C217*Calculator!$B$7/12</f>
        <v/>
      </c>
      <c r="E217" s="25">
        <f>MIN(C217+D217,Calculator!$B$13)</f>
        <v/>
      </c>
      <c r="F217" s="25">
        <f>C217+D217-E217</f>
        <v/>
      </c>
      <c r="G217" s="25">
        <f>J216</f>
        <v/>
      </c>
      <c r="H217" s="25">
        <f>G217*Calculator!$B$7/12</f>
        <v/>
      </c>
      <c r="I217" s="25">
        <f>MIN(G217+H217,Calculator!$B$13+IF(A217&gt;=Calculator!$B$11,Calculator!$B$10,0))</f>
        <v/>
      </c>
      <c r="J217" s="25">
        <f>G217+H217-I217</f>
        <v/>
      </c>
    </row>
    <row r="218">
      <c r="A218" s="23" t="n">
        <v>217</v>
      </c>
      <c r="B218" s="24">
        <f>EDATE(Calculator!$B$12,A218-1)</f>
        <v/>
      </c>
      <c r="C218" s="25">
        <f>F217</f>
        <v/>
      </c>
      <c r="D218" s="25">
        <f>C218*Calculator!$B$7/12</f>
        <v/>
      </c>
      <c r="E218" s="25">
        <f>MIN(C218+D218,Calculator!$B$13)</f>
        <v/>
      </c>
      <c r="F218" s="25">
        <f>C218+D218-E218</f>
        <v/>
      </c>
      <c r="G218" s="25">
        <f>J217</f>
        <v/>
      </c>
      <c r="H218" s="25">
        <f>G218*Calculator!$B$7/12</f>
        <v/>
      </c>
      <c r="I218" s="25">
        <f>MIN(G218+H218,Calculator!$B$13+IF(A218&gt;=Calculator!$B$11,Calculator!$B$10,0))</f>
        <v/>
      </c>
      <c r="J218" s="25">
        <f>G218+H218-I218</f>
        <v/>
      </c>
    </row>
    <row r="219">
      <c r="A219" s="23" t="n">
        <v>218</v>
      </c>
      <c r="B219" s="24">
        <f>EDATE(Calculator!$B$12,A219-1)</f>
        <v/>
      </c>
      <c r="C219" s="25">
        <f>F218</f>
        <v/>
      </c>
      <c r="D219" s="25">
        <f>C219*Calculator!$B$7/12</f>
        <v/>
      </c>
      <c r="E219" s="25">
        <f>MIN(C219+D219,Calculator!$B$13)</f>
        <v/>
      </c>
      <c r="F219" s="25">
        <f>C219+D219-E219</f>
        <v/>
      </c>
      <c r="G219" s="25">
        <f>J218</f>
        <v/>
      </c>
      <c r="H219" s="25">
        <f>G219*Calculator!$B$7/12</f>
        <v/>
      </c>
      <c r="I219" s="25">
        <f>MIN(G219+H219,Calculator!$B$13+IF(A219&gt;=Calculator!$B$11,Calculator!$B$10,0))</f>
        <v/>
      </c>
      <c r="J219" s="25">
        <f>G219+H219-I219</f>
        <v/>
      </c>
    </row>
    <row r="220">
      <c r="A220" s="23" t="n">
        <v>219</v>
      </c>
      <c r="B220" s="24">
        <f>EDATE(Calculator!$B$12,A220-1)</f>
        <v/>
      </c>
      <c r="C220" s="25">
        <f>F219</f>
        <v/>
      </c>
      <c r="D220" s="25">
        <f>C220*Calculator!$B$7/12</f>
        <v/>
      </c>
      <c r="E220" s="25">
        <f>MIN(C220+D220,Calculator!$B$13)</f>
        <v/>
      </c>
      <c r="F220" s="25">
        <f>C220+D220-E220</f>
        <v/>
      </c>
      <c r="G220" s="25">
        <f>J219</f>
        <v/>
      </c>
      <c r="H220" s="25">
        <f>G220*Calculator!$B$7/12</f>
        <v/>
      </c>
      <c r="I220" s="25">
        <f>MIN(G220+H220,Calculator!$B$13+IF(A220&gt;=Calculator!$B$11,Calculator!$B$10,0))</f>
        <v/>
      </c>
      <c r="J220" s="25">
        <f>G220+H220-I220</f>
        <v/>
      </c>
    </row>
    <row r="221">
      <c r="A221" s="23" t="n">
        <v>220</v>
      </c>
      <c r="B221" s="24">
        <f>EDATE(Calculator!$B$12,A221-1)</f>
        <v/>
      </c>
      <c r="C221" s="25">
        <f>F220</f>
        <v/>
      </c>
      <c r="D221" s="25">
        <f>C221*Calculator!$B$7/12</f>
        <v/>
      </c>
      <c r="E221" s="25">
        <f>MIN(C221+D221,Calculator!$B$13)</f>
        <v/>
      </c>
      <c r="F221" s="25">
        <f>C221+D221-E221</f>
        <v/>
      </c>
      <c r="G221" s="25">
        <f>J220</f>
        <v/>
      </c>
      <c r="H221" s="25">
        <f>G221*Calculator!$B$7/12</f>
        <v/>
      </c>
      <c r="I221" s="25">
        <f>MIN(G221+H221,Calculator!$B$13+IF(A221&gt;=Calculator!$B$11,Calculator!$B$10,0))</f>
        <v/>
      </c>
      <c r="J221" s="25">
        <f>G221+H221-I221</f>
        <v/>
      </c>
    </row>
    <row r="222">
      <c r="A222" s="23" t="n">
        <v>221</v>
      </c>
      <c r="B222" s="24">
        <f>EDATE(Calculator!$B$12,A222-1)</f>
        <v/>
      </c>
      <c r="C222" s="25">
        <f>F221</f>
        <v/>
      </c>
      <c r="D222" s="25">
        <f>C222*Calculator!$B$7/12</f>
        <v/>
      </c>
      <c r="E222" s="25">
        <f>MIN(C222+D222,Calculator!$B$13)</f>
        <v/>
      </c>
      <c r="F222" s="25">
        <f>C222+D222-E222</f>
        <v/>
      </c>
      <c r="G222" s="25">
        <f>J221</f>
        <v/>
      </c>
      <c r="H222" s="25">
        <f>G222*Calculator!$B$7/12</f>
        <v/>
      </c>
      <c r="I222" s="25">
        <f>MIN(G222+H222,Calculator!$B$13+IF(A222&gt;=Calculator!$B$11,Calculator!$B$10,0))</f>
        <v/>
      </c>
      <c r="J222" s="25">
        <f>G222+H222-I222</f>
        <v/>
      </c>
    </row>
    <row r="223">
      <c r="A223" s="23" t="n">
        <v>222</v>
      </c>
      <c r="B223" s="24">
        <f>EDATE(Calculator!$B$12,A223-1)</f>
        <v/>
      </c>
      <c r="C223" s="25">
        <f>F222</f>
        <v/>
      </c>
      <c r="D223" s="25">
        <f>C223*Calculator!$B$7/12</f>
        <v/>
      </c>
      <c r="E223" s="25">
        <f>MIN(C223+D223,Calculator!$B$13)</f>
        <v/>
      </c>
      <c r="F223" s="25">
        <f>C223+D223-E223</f>
        <v/>
      </c>
      <c r="G223" s="25">
        <f>J222</f>
        <v/>
      </c>
      <c r="H223" s="25">
        <f>G223*Calculator!$B$7/12</f>
        <v/>
      </c>
      <c r="I223" s="25">
        <f>MIN(G223+H223,Calculator!$B$13+IF(A223&gt;=Calculator!$B$11,Calculator!$B$10,0))</f>
        <v/>
      </c>
      <c r="J223" s="25">
        <f>G223+H223-I223</f>
        <v/>
      </c>
    </row>
    <row r="224">
      <c r="A224" s="23" t="n">
        <v>223</v>
      </c>
      <c r="B224" s="24">
        <f>EDATE(Calculator!$B$12,A224-1)</f>
        <v/>
      </c>
      <c r="C224" s="25">
        <f>F223</f>
        <v/>
      </c>
      <c r="D224" s="25">
        <f>C224*Calculator!$B$7/12</f>
        <v/>
      </c>
      <c r="E224" s="25">
        <f>MIN(C224+D224,Calculator!$B$13)</f>
        <v/>
      </c>
      <c r="F224" s="25">
        <f>C224+D224-E224</f>
        <v/>
      </c>
      <c r="G224" s="25">
        <f>J223</f>
        <v/>
      </c>
      <c r="H224" s="25">
        <f>G224*Calculator!$B$7/12</f>
        <v/>
      </c>
      <c r="I224" s="25">
        <f>MIN(G224+H224,Calculator!$B$13+IF(A224&gt;=Calculator!$B$11,Calculator!$B$10,0))</f>
        <v/>
      </c>
      <c r="J224" s="25">
        <f>G224+H224-I224</f>
        <v/>
      </c>
    </row>
    <row r="225">
      <c r="A225" s="23" t="n">
        <v>224</v>
      </c>
      <c r="B225" s="24">
        <f>EDATE(Calculator!$B$12,A225-1)</f>
        <v/>
      </c>
      <c r="C225" s="25">
        <f>F224</f>
        <v/>
      </c>
      <c r="D225" s="25">
        <f>C225*Calculator!$B$7/12</f>
        <v/>
      </c>
      <c r="E225" s="25">
        <f>MIN(C225+D225,Calculator!$B$13)</f>
        <v/>
      </c>
      <c r="F225" s="25">
        <f>C225+D225-E225</f>
        <v/>
      </c>
      <c r="G225" s="25">
        <f>J224</f>
        <v/>
      </c>
      <c r="H225" s="25">
        <f>G225*Calculator!$B$7/12</f>
        <v/>
      </c>
      <c r="I225" s="25">
        <f>MIN(G225+H225,Calculator!$B$13+IF(A225&gt;=Calculator!$B$11,Calculator!$B$10,0))</f>
        <v/>
      </c>
      <c r="J225" s="25">
        <f>G225+H225-I225</f>
        <v/>
      </c>
    </row>
    <row r="226">
      <c r="A226" s="23" t="n">
        <v>225</v>
      </c>
      <c r="B226" s="24">
        <f>EDATE(Calculator!$B$12,A226-1)</f>
        <v/>
      </c>
      <c r="C226" s="25">
        <f>F225</f>
        <v/>
      </c>
      <c r="D226" s="25">
        <f>C226*Calculator!$B$7/12</f>
        <v/>
      </c>
      <c r="E226" s="25">
        <f>MIN(C226+D226,Calculator!$B$13)</f>
        <v/>
      </c>
      <c r="F226" s="25">
        <f>C226+D226-E226</f>
        <v/>
      </c>
      <c r="G226" s="25">
        <f>J225</f>
        <v/>
      </c>
      <c r="H226" s="25">
        <f>G226*Calculator!$B$7/12</f>
        <v/>
      </c>
      <c r="I226" s="25">
        <f>MIN(G226+H226,Calculator!$B$13+IF(A226&gt;=Calculator!$B$11,Calculator!$B$10,0))</f>
        <v/>
      </c>
      <c r="J226" s="25">
        <f>G226+H226-I226</f>
        <v/>
      </c>
    </row>
    <row r="227">
      <c r="A227" s="23" t="n">
        <v>226</v>
      </c>
      <c r="B227" s="24">
        <f>EDATE(Calculator!$B$12,A227-1)</f>
        <v/>
      </c>
      <c r="C227" s="25">
        <f>F226</f>
        <v/>
      </c>
      <c r="D227" s="25">
        <f>C227*Calculator!$B$7/12</f>
        <v/>
      </c>
      <c r="E227" s="25">
        <f>MIN(C227+D227,Calculator!$B$13)</f>
        <v/>
      </c>
      <c r="F227" s="25">
        <f>C227+D227-E227</f>
        <v/>
      </c>
      <c r="G227" s="25">
        <f>J226</f>
        <v/>
      </c>
      <c r="H227" s="25">
        <f>G227*Calculator!$B$7/12</f>
        <v/>
      </c>
      <c r="I227" s="25">
        <f>MIN(G227+H227,Calculator!$B$13+IF(A227&gt;=Calculator!$B$11,Calculator!$B$10,0))</f>
        <v/>
      </c>
      <c r="J227" s="25">
        <f>G227+H227-I227</f>
        <v/>
      </c>
    </row>
    <row r="228">
      <c r="A228" s="23" t="n">
        <v>227</v>
      </c>
      <c r="B228" s="24">
        <f>EDATE(Calculator!$B$12,A228-1)</f>
        <v/>
      </c>
      <c r="C228" s="25">
        <f>F227</f>
        <v/>
      </c>
      <c r="D228" s="25">
        <f>C228*Calculator!$B$7/12</f>
        <v/>
      </c>
      <c r="E228" s="25">
        <f>MIN(C228+D228,Calculator!$B$13)</f>
        <v/>
      </c>
      <c r="F228" s="25">
        <f>C228+D228-E228</f>
        <v/>
      </c>
      <c r="G228" s="25">
        <f>J227</f>
        <v/>
      </c>
      <c r="H228" s="25">
        <f>G228*Calculator!$B$7/12</f>
        <v/>
      </c>
      <c r="I228" s="25">
        <f>MIN(G228+H228,Calculator!$B$13+IF(A228&gt;=Calculator!$B$11,Calculator!$B$10,0))</f>
        <v/>
      </c>
      <c r="J228" s="25">
        <f>G228+H228-I228</f>
        <v/>
      </c>
    </row>
    <row r="229">
      <c r="A229" s="23" t="n">
        <v>228</v>
      </c>
      <c r="B229" s="24">
        <f>EDATE(Calculator!$B$12,A229-1)</f>
        <v/>
      </c>
      <c r="C229" s="25">
        <f>F228</f>
        <v/>
      </c>
      <c r="D229" s="25">
        <f>C229*Calculator!$B$7/12</f>
        <v/>
      </c>
      <c r="E229" s="25">
        <f>MIN(C229+D229,Calculator!$B$13)</f>
        <v/>
      </c>
      <c r="F229" s="25">
        <f>C229+D229-E229</f>
        <v/>
      </c>
      <c r="G229" s="25">
        <f>J228</f>
        <v/>
      </c>
      <c r="H229" s="25">
        <f>G229*Calculator!$B$7/12</f>
        <v/>
      </c>
      <c r="I229" s="25">
        <f>MIN(G229+H229,Calculator!$B$13+IF(A229&gt;=Calculator!$B$11,Calculator!$B$10,0))</f>
        <v/>
      </c>
      <c r="J229" s="25">
        <f>G229+H229-I229</f>
        <v/>
      </c>
    </row>
    <row r="230">
      <c r="A230" s="23" t="n">
        <v>229</v>
      </c>
      <c r="B230" s="24">
        <f>EDATE(Calculator!$B$12,A230-1)</f>
        <v/>
      </c>
      <c r="C230" s="25">
        <f>F229</f>
        <v/>
      </c>
      <c r="D230" s="25">
        <f>C230*Calculator!$B$7/12</f>
        <v/>
      </c>
      <c r="E230" s="25">
        <f>MIN(C230+D230,Calculator!$B$13)</f>
        <v/>
      </c>
      <c r="F230" s="25">
        <f>C230+D230-E230</f>
        <v/>
      </c>
      <c r="G230" s="25">
        <f>J229</f>
        <v/>
      </c>
      <c r="H230" s="25">
        <f>G230*Calculator!$B$7/12</f>
        <v/>
      </c>
      <c r="I230" s="25">
        <f>MIN(G230+H230,Calculator!$B$13+IF(A230&gt;=Calculator!$B$11,Calculator!$B$10,0))</f>
        <v/>
      </c>
      <c r="J230" s="25">
        <f>G230+H230-I230</f>
        <v/>
      </c>
    </row>
    <row r="231">
      <c r="A231" s="23" t="n">
        <v>230</v>
      </c>
      <c r="B231" s="24">
        <f>EDATE(Calculator!$B$12,A231-1)</f>
        <v/>
      </c>
      <c r="C231" s="25">
        <f>F230</f>
        <v/>
      </c>
      <c r="D231" s="25">
        <f>C231*Calculator!$B$7/12</f>
        <v/>
      </c>
      <c r="E231" s="25">
        <f>MIN(C231+D231,Calculator!$B$13)</f>
        <v/>
      </c>
      <c r="F231" s="25">
        <f>C231+D231-E231</f>
        <v/>
      </c>
      <c r="G231" s="25">
        <f>J230</f>
        <v/>
      </c>
      <c r="H231" s="25">
        <f>G231*Calculator!$B$7/12</f>
        <v/>
      </c>
      <c r="I231" s="25">
        <f>MIN(G231+H231,Calculator!$B$13+IF(A231&gt;=Calculator!$B$11,Calculator!$B$10,0))</f>
        <v/>
      </c>
      <c r="J231" s="25">
        <f>G231+H231-I231</f>
        <v/>
      </c>
    </row>
    <row r="232">
      <c r="A232" s="23" t="n">
        <v>231</v>
      </c>
      <c r="B232" s="24">
        <f>EDATE(Calculator!$B$12,A232-1)</f>
        <v/>
      </c>
      <c r="C232" s="25">
        <f>F231</f>
        <v/>
      </c>
      <c r="D232" s="25">
        <f>C232*Calculator!$B$7/12</f>
        <v/>
      </c>
      <c r="E232" s="25">
        <f>MIN(C232+D232,Calculator!$B$13)</f>
        <v/>
      </c>
      <c r="F232" s="25">
        <f>C232+D232-E232</f>
        <v/>
      </c>
      <c r="G232" s="25">
        <f>J231</f>
        <v/>
      </c>
      <c r="H232" s="25">
        <f>G232*Calculator!$B$7/12</f>
        <v/>
      </c>
      <c r="I232" s="25">
        <f>MIN(G232+H232,Calculator!$B$13+IF(A232&gt;=Calculator!$B$11,Calculator!$B$10,0))</f>
        <v/>
      </c>
      <c r="J232" s="25">
        <f>G232+H232-I232</f>
        <v/>
      </c>
    </row>
    <row r="233">
      <c r="A233" s="23" t="n">
        <v>232</v>
      </c>
      <c r="B233" s="24">
        <f>EDATE(Calculator!$B$12,A233-1)</f>
        <v/>
      </c>
      <c r="C233" s="25">
        <f>F232</f>
        <v/>
      </c>
      <c r="D233" s="25">
        <f>C233*Calculator!$B$7/12</f>
        <v/>
      </c>
      <c r="E233" s="25">
        <f>MIN(C233+D233,Calculator!$B$13)</f>
        <v/>
      </c>
      <c r="F233" s="25">
        <f>C233+D233-E233</f>
        <v/>
      </c>
      <c r="G233" s="25">
        <f>J232</f>
        <v/>
      </c>
      <c r="H233" s="25">
        <f>G233*Calculator!$B$7/12</f>
        <v/>
      </c>
      <c r="I233" s="25">
        <f>MIN(G233+H233,Calculator!$B$13+IF(A233&gt;=Calculator!$B$11,Calculator!$B$10,0))</f>
        <v/>
      </c>
      <c r="J233" s="25">
        <f>G233+H233-I233</f>
        <v/>
      </c>
    </row>
    <row r="234">
      <c r="A234" s="23" t="n">
        <v>233</v>
      </c>
      <c r="B234" s="24">
        <f>EDATE(Calculator!$B$12,A234-1)</f>
        <v/>
      </c>
      <c r="C234" s="25">
        <f>F233</f>
        <v/>
      </c>
      <c r="D234" s="25">
        <f>C234*Calculator!$B$7/12</f>
        <v/>
      </c>
      <c r="E234" s="25">
        <f>MIN(C234+D234,Calculator!$B$13)</f>
        <v/>
      </c>
      <c r="F234" s="25">
        <f>C234+D234-E234</f>
        <v/>
      </c>
      <c r="G234" s="25">
        <f>J233</f>
        <v/>
      </c>
      <c r="H234" s="25">
        <f>G234*Calculator!$B$7/12</f>
        <v/>
      </c>
      <c r="I234" s="25">
        <f>MIN(G234+H234,Calculator!$B$13+IF(A234&gt;=Calculator!$B$11,Calculator!$B$10,0))</f>
        <v/>
      </c>
      <c r="J234" s="25">
        <f>G234+H234-I234</f>
        <v/>
      </c>
    </row>
    <row r="235">
      <c r="A235" s="23" t="n">
        <v>234</v>
      </c>
      <c r="B235" s="24">
        <f>EDATE(Calculator!$B$12,A235-1)</f>
        <v/>
      </c>
      <c r="C235" s="25">
        <f>F234</f>
        <v/>
      </c>
      <c r="D235" s="25">
        <f>C235*Calculator!$B$7/12</f>
        <v/>
      </c>
      <c r="E235" s="25">
        <f>MIN(C235+D235,Calculator!$B$13)</f>
        <v/>
      </c>
      <c r="F235" s="25">
        <f>C235+D235-E235</f>
        <v/>
      </c>
      <c r="G235" s="25">
        <f>J234</f>
        <v/>
      </c>
      <c r="H235" s="25">
        <f>G235*Calculator!$B$7/12</f>
        <v/>
      </c>
      <c r="I235" s="25">
        <f>MIN(G235+H235,Calculator!$B$13+IF(A235&gt;=Calculator!$B$11,Calculator!$B$10,0))</f>
        <v/>
      </c>
      <c r="J235" s="25">
        <f>G235+H235-I235</f>
        <v/>
      </c>
    </row>
    <row r="236">
      <c r="A236" s="23" t="n">
        <v>235</v>
      </c>
      <c r="B236" s="24">
        <f>EDATE(Calculator!$B$12,A236-1)</f>
        <v/>
      </c>
      <c r="C236" s="25">
        <f>F235</f>
        <v/>
      </c>
      <c r="D236" s="25">
        <f>C236*Calculator!$B$7/12</f>
        <v/>
      </c>
      <c r="E236" s="25">
        <f>MIN(C236+D236,Calculator!$B$13)</f>
        <v/>
      </c>
      <c r="F236" s="25">
        <f>C236+D236-E236</f>
        <v/>
      </c>
      <c r="G236" s="25">
        <f>J235</f>
        <v/>
      </c>
      <c r="H236" s="25">
        <f>G236*Calculator!$B$7/12</f>
        <v/>
      </c>
      <c r="I236" s="25">
        <f>MIN(G236+H236,Calculator!$B$13+IF(A236&gt;=Calculator!$B$11,Calculator!$B$10,0))</f>
        <v/>
      </c>
      <c r="J236" s="25">
        <f>G236+H236-I236</f>
        <v/>
      </c>
    </row>
    <row r="237">
      <c r="A237" s="23" t="n">
        <v>236</v>
      </c>
      <c r="B237" s="24">
        <f>EDATE(Calculator!$B$12,A237-1)</f>
        <v/>
      </c>
      <c r="C237" s="25">
        <f>F236</f>
        <v/>
      </c>
      <c r="D237" s="25">
        <f>C237*Calculator!$B$7/12</f>
        <v/>
      </c>
      <c r="E237" s="25">
        <f>MIN(C237+D237,Calculator!$B$13)</f>
        <v/>
      </c>
      <c r="F237" s="25">
        <f>C237+D237-E237</f>
        <v/>
      </c>
      <c r="G237" s="25">
        <f>J236</f>
        <v/>
      </c>
      <c r="H237" s="25">
        <f>G237*Calculator!$B$7/12</f>
        <v/>
      </c>
      <c r="I237" s="25">
        <f>MIN(G237+H237,Calculator!$B$13+IF(A237&gt;=Calculator!$B$11,Calculator!$B$10,0))</f>
        <v/>
      </c>
      <c r="J237" s="25">
        <f>G237+H237-I237</f>
        <v/>
      </c>
    </row>
    <row r="238">
      <c r="A238" s="23" t="n">
        <v>237</v>
      </c>
      <c r="B238" s="24">
        <f>EDATE(Calculator!$B$12,A238-1)</f>
        <v/>
      </c>
      <c r="C238" s="25">
        <f>F237</f>
        <v/>
      </c>
      <c r="D238" s="25">
        <f>C238*Calculator!$B$7/12</f>
        <v/>
      </c>
      <c r="E238" s="25">
        <f>MIN(C238+D238,Calculator!$B$13)</f>
        <v/>
      </c>
      <c r="F238" s="25">
        <f>C238+D238-E238</f>
        <v/>
      </c>
      <c r="G238" s="25">
        <f>J237</f>
        <v/>
      </c>
      <c r="H238" s="25">
        <f>G238*Calculator!$B$7/12</f>
        <v/>
      </c>
      <c r="I238" s="25">
        <f>MIN(G238+H238,Calculator!$B$13+IF(A238&gt;=Calculator!$B$11,Calculator!$B$10,0))</f>
        <v/>
      </c>
      <c r="J238" s="25">
        <f>G238+H238-I238</f>
        <v/>
      </c>
    </row>
    <row r="239">
      <c r="A239" s="23" t="n">
        <v>238</v>
      </c>
      <c r="B239" s="24">
        <f>EDATE(Calculator!$B$12,A239-1)</f>
        <v/>
      </c>
      <c r="C239" s="25">
        <f>F238</f>
        <v/>
      </c>
      <c r="D239" s="25">
        <f>C239*Calculator!$B$7/12</f>
        <v/>
      </c>
      <c r="E239" s="25">
        <f>MIN(C239+D239,Calculator!$B$13)</f>
        <v/>
      </c>
      <c r="F239" s="25">
        <f>C239+D239-E239</f>
        <v/>
      </c>
      <c r="G239" s="25">
        <f>J238</f>
        <v/>
      </c>
      <c r="H239" s="25">
        <f>G239*Calculator!$B$7/12</f>
        <v/>
      </c>
      <c r="I239" s="25">
        <f>MIN(G239+H239,Calculator!$B$13+IF(A239&gt;=Calculator!$B$11,Calculator!$B$10,0))</f>
        <v/>
      </c>
      <c r="J239" s="25">
        <f>G239+H239-I239</f>
        <v/>
      </c>
    </row>
    <row r="240">
      <c r="A240" s="23" t="n">
        <v>239</v>
      </c>
      <c r="B240" s="24">
        <f>EDATE(Calculator!$B$12,A240-1)</f>
        <v/>
      </c>
      <c r="C240" s="25">
        <f>F239</f>
        <v/>
      </c>
      <c r="D240" s="25">
        <f>C240*Calculator!$B$7/12</f>
        <v/>
      </c>
      <c r="E240" s="25">
        <f>MIN(C240+D240,Calculator!$B$13)</f>
        <v/>
      </c>
      <c r="F240" s="25">
        <f>C240+D240-E240</f>
        <v/>
      </c>
      <c r="G240" s="25">
        <f>J239</f>
        <v/>
      </c>
      <c r="H240" s="25">
        <f>G240*Calculator!$B$7/12</f>
        <v/>
      </c>
      <c r="I240" s="25">
        <f>MIN(G240+H240,Calculator!$B$13+IF(A240&gt;=Calculator!$B$11,Calculator!$B$10,0))</f>
        <v/>
      </c>
      <c r="J240" s="25">
        <f>G240+H240-I240</f>
        <v/>
      </c>
    </row>
    <row r="241">
      <c r="A241" s="23" t="n">
        <v>240</v>
      </c>
      <c r="B241" s="24">
        <f>EDATE(Calculator!$B$12,A241-1)</f>
        <v/>
      </c>
      <c r="C241" s="25">
        <f>F240</f>
        <v/>
      </c>
      <c r="D241" s="25">
        <f>C241*Calculator!$B$7/12</f>
        <v/>
      </c>
      <c r="E241" s="25">
        <f>MIN(C241+D241,Calculator!$B$13)</f>
        <v/>
      </c>
      <c r="F241" s="25">
        <f>C241+D241-E241</f>
        <v/>
      </c>
      <c r="G241" s="25">
        <f>J240</f>
        <v/>
      </c>
      <c r="H241" s="25">
        <f>G241*Calculator!$B$7/12</f>
        <v/>
      </c>
      <c r="I241" s="25">
        <f>MIN(G241+H241,Calculator!$B$13+IF(A241&gt;=Calculator!$B$11,Calculator!$B$10,0))</f>
        <v/>
      </c>
      <c r="J241" s="25">
        <f>G241+H241-I241</f>
        <v/>
      </c>
    </row>
    <row r="242">
      <c r="A242" s="23" t="n">
        <v>241</v>
      </c>
      <c r="B242" s="24">
        <f>EDATE(Calculator!$B$12,A242-1)</f>
        <v/>
      </c>
      <c r="C242" s="25">
        <f>F241</f>
        <v/>
      </c>
      <c r="D242" s="25">
        <f>C242*Calculator!$B$7/12</f>
        <v/>
      </c>
      <c r="E242" s="25">
        <f>MIN(C242+D242,Calculator!$B$13)</f>
        <v/>
      </c>
      <c r="F242" s="25">
        <f>C242+D242-E242</f>
        <v/>
      </c>
      <c r="G242" s="25">
        <f>J241</f>
        <v/>
      </c>
      <c r="H242" s="25">
        <f>G242*Calculator!$B$7/12</f>
        <v/>
      </c>
      <c r="I242" s="25">
        <f>MIN(G242+H242,Calculator!$B$13+IF(A242&gt;=Calculator!$B$11,Calculator!$B$10,0))</f>
        <v/>
      </c>
      <c r="J242" s="25">
        <f>G242+H242-I242</f>
        <v/>
      </c>
    </row>
    <row r="243">
      <c r="A243" s="23" t="n">
        <v>242</v>
      </c>
      <c r="B243" s="24">
        <f>EDATE(Calculator!$B$12,A243-1)</f>
        <v/>
      </c>
      <c r="C243" s="25">
        <f>F242</f>
        <v/>
      </c>
      <c r="D243" s="25">
        <f>C243*Calculator!$B$7/12</f>
        <v/>
      </c>
      <c r="E243" s="25">
        <f>MIN(C243+D243,Calculator!$B$13)</f>
        <v/>
      </c>
      <c r="F243" s="25">
        <f>C243+D243-E243</f>
        <v/>
      </c>
      <c r="G243" s="25">
        <f>J242</f>
        <v/>
      </c>
      <c r="H243" s="25">
        <f>G243*Calculator!$B$7/12</f>
        <v/>
      </c>
      <c r="I243" s="25">
        <f>MIN(G243+H243,Calculator!$B$13+IF(A243&gt;=Calculator!$B$11,Calculator!$B$10,0))</f>
        <v/>
      </c>
      <c r="J243" s="25">
        <f>G243+H243-I243</f>
        <v/>
      </c>
    </row>
    <row r="244">
      <c r="A244" s="23" t="n">
        <v>243</v>
      </c>
      <c r="B244" s="24">
        <f>EDATE(Calculator!$B$12,A244-1)</f>
        <v/>
      </c>
      <c r="C244" s="25">
        <f>F243</f>
        <v/>
      </c>
      <c r="D244" s="25">
        <f>C244*Calculator!$B$7/12</f>
        <v/>
      </c>
      <c r="E244" s="25">
        <f>MIN(C244+D244,Calculator!$B$13)</f>
        <v/>
      </c>
      <c r="F244" s="25">
        <f>C244+D244-E244</f>
        <v/>
      </c>
      <c r="G244" s="25">
        <f>J243</f>
        <v/>
      </c>
      <c r="H244" s="25">
        <f>G244*Calculator!$B$7/12</f>
        <v/>
      </c>
      <c r="I244" s="25">
        <f>MIN(G244+H244,Calculator!$B$13+IF(A244&gt;=Calculator!$B$11,Calculator!$B$10,0))</f>
        <v/>
      </c>
      <c r="J244" s="25">
        <f>G244+H244-I244</f>
        <v/>
      </c>
    </row>
    <row r="245">
      <c r="A245" s="23" t="n">
        <v>244</v>
      </c>
      <c r="B245" s="24">
        <f>EDATE(Calculator!$B$12,A245-1)</f>
        <v/>
      </c>
      <c r="C245" s="25">
        <f>F244</f>
        <v/>
      </c>
      <c r="D245" s="25">
        <f>C245*Calculator!$B$7/12</f>
        <v/>
      </c>
      <c r="E245" s="25">
        <f>MIN(C245+D245,Calculator!$B$13)</f>
        <v/>
      </c>
      <c r="F245" s="25">
        <f>C245+D245-E245</f>
        <v/>
      </c>
      <c r="G245" s="25">
        <f>J244</f>
        <v/>
      </c>
      <c r="H245" s="25">
        <f>G245*Calculator!$B$7/12</f>
        <v/>
      </c>
      <c r="I245" s="25">
        <f>MIN(G245+H245,Calculator!$B$13+IF(A245&gt;=Calculator!$B$11,Calculator!$B$10,0))</f>
        <v/>
      </c>
      <c r="J245" s="25">
        <f>G245+H245-I245</f>
        <v/>
      </c>
    </row>
    <row r="246">
      <c r="A246" s="23" t="n">
        <v>245</v>
      </c>
      <c r="B246" s="24">
        <f>EDATE(Calculator!$B$12,A246-1)</f>
        <v/>
      </c>
      <c r="C246" s="25">
        <f>F245</f>
        <v/>
      </c>
      <c r="D246" s="25">
        <f>C246*Calculator!$B$7/12</f>
        <v/>
      </c>
      <c r="E246" s="25">
        <f>MIN(C246+D246,Calculator!$B$13)</f>
        <v/>
      </c>
      <c r="F246" s="25">
        <f>C246+D246-E246</f>
        <v/>
      </c>
      <c r="G246" s="25">
        <f>J245</f>
        <v/>
      </c>
      <c r="H246" s="25">
        <f>G246*Calculator!$B$7/12</f>
        <v/>
      </c>
      <c r="I246" s="25">
        <f>MIN(G246+H246,Calculator!$B$13+IF(A246&gt;=Calculator!$B$11,Calculator!$B$10,0))</f>
        <v/>
      </c>
      <c r="J246" s="25">
        <f>G246+H246-I246</f>
        <v/>
      </c>
    </row>
    <row r="247">
      <c r="A247" s="23" t="n">
        <v>246</v>
      </c>
      <c r="B247" s="24">
        <f>EDATE(Calculator!$B$12,A247-1)</f>
        <v/>
      </c>
      <c r="C247" s="25">
        <f>F246</f>
        <v/>
      </c>
      <c r="D247" s="25">
        <f>C247*Calculator!$B$7/12</f>
        <v/>
      </c>
      <c r="E247" s="25">
        <f>MIN(C247+D247,Calculator!$B$13)</f>
        <v/>
      </c>
      <c r="F247" s="25">
        <f>C247+D247-E247</f>
        <v/>
      </c>
      <c r="G247" s="25">
        <f>J246</f>
        <v/>
      </c>
      <c r="H247" s="25">
        <f>G247*Calculator!$B$7/12</f>
        <v/>
      </c>
      <c r="I247" s="25">
        <f>MIN(G247+H247,Calculator!$B$13+IF(A247&gt;=Calculator!$B$11,Calculator!$B$10,0))</f>
        <v/>
      </c>
      <c r="J247" s="25">
        <f>G247+H247-I247</f>
        <v/>
      </c>
    </row>
    <row r="248">
      <c r="A248" s="23" t="n">
        <v>247</v>
      </c>
      <c r="B248" s="24">
        <f>EDATE(Calculator!$B$12,A248-1)</f>
        <v/>
      </c>
      <c r="C248" s="25">
        <f>F247</f>
        <v/>
      </c>
      <c r="D248" s="25">
        <f>C248*Calculator!$B$7/12</f>
        <v/>
      </c>
      <c r="E248" s="25">
        <f>MIN(C248+D248,Calculator!$B$13)</f>
        <v/>
      </c>
      <c r="F248" s="25">
        <f>C248+D248-E248</f>
        <v/>
      </c>
      <c r="G248" s="25">
        <f>J247</f>
        <v/>
      </c>
      <c r="H248" s="25">
        <f>G248*Calculator!$B$7/12</f>
        <v/>
      </c>
      <c r="I248" s="25">
        <f>MIN(G248+H248,Calculator!$B$13+IF(A248&gt;=Calculator!$B$11,Calculator!$B$10,0))</f>
        <v/>
      </c>
      <c r="J248" s="25">
        <f>G248+H248-I248</f>
        <v/>
      </c>
    </row>
    <row r="249">
      <c r="A249" s="23" t="n">
        <v>248</v>
      </c>
      <c r="B249" s="24">
        <f>EDATE(Calculator!$B$12,A249-1)</f>
        <v/>
      </c>
      <c r="C249" s="25">
        <f>F248</f>
        <v/>
      </c>
      <c r="D249" s="25">
        <f>C249*Calculator!$B$7/12</f>
        <v/>
      </c>
      <c r="E249" s="25">
        <f>MIN(C249+D249,Calculator!$B$13)</f>
        <v/>
      </c>
      <c r="F249" s="25">
        <f>C249+D249-E249</f>
        <v/>
      </c>
      <c r="G249" s="25">
        <f>J248</f>
        <v/>
      </c>
      <c r="H249" s="25">
        <f>G249*Calculator!$B$7/12</f>
        <v/>
      </c>
      <c r="I249" s="25">
        <f>MIN(G249+H249,Calculator!$B$13+IF(A249&gt;=Calculator!$B$11,Calculator!$B$10,0))</f>
        <v/>
      </c>
      <c r="J249" s="25">
        <f>G249+H249-I249</f>
        <v/>
      </c>
    </row>
    <row r="250">
      <c r="A250" s="23" t="n">
        <v>249</v>
      </c>
      <c r="B250" s="24">
        <f>EDATE(Calculator!$B$12,A250-1)</f>
        <v/>
      </c>
      <c r="C250" s="25">
        <f>F249</f>
        <v/>
      </c>
      <c r="D250" s="25">
        <f>C250*Calculator!$B$7/12</f>
        <v/>
      </c>
      <c r="E250" s="25">
        <f>MIN(C250+D250,Calculator!$B$13)</f>
        <v/>
      </c>
      <c r="F250" s="25">
        <f>C250+D250-E250</f>
        <v/>
      </c>
      <c r="G250" s="25">
        <f>J249</f>
        <v/>
      </c>
      <c r="H250" s="25">
        <f>G250*Calculator!$B$7/12</f>
        <v/>
      </c>
      <c r="I250" s="25">
        <f>MIN(G250+H250,Calculator!$B$13+IF(A250&gt;=Calculator!$B$11,Calculator!$B$10,0))</f>
        <v/>
      </c>
      <c r="J250" s="25">
        <f>G250+H250-I250</f>
        <v/>
      </c>
    </row>
    <row r="251">
      <c r="A251" s="23" t="n">
        <v>250</v>
      </c>
      <c r="B251" s="24">
        <f>EDATE(Calculator!$B$12,A251-1)</f>
        <v/>
      </c>
      <c r="C251" s="25">
        <f>F250</f>
        <v/>
      </c>
      <c r="D251" s="25">
        <f>C251*Calculator!$B$7/12</f>
        <v/>
      </c>
      <c r="E251" s="25">
        <f>MIN(C251+D251,Calculator!$B$13)</f>
        <v/>
      </c>
      <c r="F251" s="25">
        <f>C251+D251-E251</f>
        <v/>
      </c>
      <c r="G251" s="25">
        <f>J250</f>
        <v/>
      </c>
      <c r="H251" s="25">
        <f>G251*Calculator!$B$7/12</f>
        <v/>
      </c>
      <c r="I251" s="25">
        <f>MIN(G251+H251,Calculator!$B$13+IF(A251&gt;=Calculator!$B$11,Calculator!$B$10,0))</f>
        <v/>
      </c>
      <c r="J251" s="25">
        <f>G251+H251-I251</f>
        <v/>
      </c>
    </row>
    <row r="252">
      <c r="A252" s="23" t="n">
        <v>251</v>
      </c>
      <c r="B252" s="24">
        <f>EDATE(Calculator!$B$12,A252-1)</f>
        <v/>
      </c>
      <c r="C252" s="25">
        <f>F251</f>
        <v/>
      </c>
      <c r="D252" s="25">
        <f>C252*Calculator!$B$7/12</f>
        <v/>
      </c>
      <c r="E252" s="25">
        <f>MIN(C252+D252,Calculator!$B$13)</f>
        <v/>
      </c>
      <c r="F252" s="25">
        <f>C252+D252-E252</f>
        <v/>
      </c>
      <c r="G252" s="25">
        <f>J251</f>
        <v/>
      </c>
      <c r="H252" s="25">
        <f>G252*Calculator!$B$7/12</f>
        <v/>
      </c>
      <c r="I252" s="25">
        <f>MIN(G252+H252,Calculator!$B$13+IF(A252&gt;=Calculator!$B$11,Calculator!$B$10,0))</f>
        <v/>
      </c>
      <c r="J252" s="25">
        <f>G252+H252-I252</f>
        <v/>
      </c>
    </row>
    <row r="253">
      <c r="A253" s="23" t="n">
        <v>252</v>
      </c>
      <c r="B253" s="24">
        <f>EDATE(Calculator!$B$12,A253-1)</f>
        <v/>
      </c>
      <c r="C253" s="25">
        <f>F252</f>
        <v/>
      </c>
      <c r="D253" s="25">
        <f>C253*Calculator!$B$7/12</f>
        <v/>
      </c>
      <c r="E253" s="25">
        <f>MIN(C253+D253,Calculator!$B$13)</f>
        <v/>
      </c>
      <c r="F253" s="25">
        <f>C253+D253-E253</f>
        <v/>
      </c>
      <c r="G253" s="25">
        <f>J252</f>
        <v/>
      </c>
      <c r="H253" s="25">
        <f>G253*Calculator!$B$7/12</f>
        <v/>
      </c>
      <c r="I253" s="25">
        <f>MIN(G253+H253,Calculator!$B$13+IF(A253&gt;=Calculator!$B$11,Calculator!$B$10,0))</f>
        <v/>
      </c>
      <c r="J253" s="25">
        <f>G253+H253-I253</f>
        <v/>
      </c>
    </row>
    <row r="254">
      <c r="A254" s="23" t="n">
        <v>253</v>
      </c>
      <c r="B254" s="24">
        <f>EDATE(Calculator!$B$12,A254-1)</f>
        <v/>
      </c>
      <c r="C254" s="25">
        <f>F253</f>
        <v/>
      </c>
      <c r="D254" s="25">
        <f>C254*Calculator!$B$7/12</f>
        <v/>
      </c>
      <c r="E254" s="25">
        <f>MIN(C254+D254,Calculator!$B$13)</f>
        <v/>
      </c>
      <c r="F254" s="25">
        <f>C254+D254-E254</f>
        <v/>
      </c>
      <c r="G254" s="25">
        <f>J253</f>
        <v/>
      </c>
      <c r="H254" s="25">
        <f>G254*Calculator!$B$7/12</f>
        <v/>
      </c>
      <c r="I254" s="25">
        <f>MIN(G254+H254,Calculator!$B$13+IF(A254&gt;=Calculator!$B$11,Calculator!$B$10,0))</f>
        <v/>
      </c>
      <c r="J254" s="25">
        <f>G254+H254-I254</f>
        <v/>
      </c>
    </row>
    <row r="255">
      <c r="A255" s="23" t="n">
        <v>254</v>
      </c>
      <c r="B255" s="24">
        <f>EDATE(Calculator!$B$12,A255-1)</f>
        <v/>
      </c>
      <c r="C255" s="25">
        <f>F254</f>
        <v/>
      </c>
      <c r="D255" s="25">
        <f>C255*Calculator!$B$7/12</f>
        <v/>
      </c>
      <c r="E255" s="25">
        <f>MIN(C255+D255,Calculator!$B$13)</f>
        <v/>
      </c>
      <c r="F255" s="25">
        <f>C255+D255-E255</f>
        <v/>
      </c>
      <c r="G255" s="25">
        <f>J254</f>
        <v/>
      </c>
      <c r="H255" s="25">
        <f>G255*Calculator!$B$7/12</f>
        <v/>
      </c>
      <c r="I255" s="25">
        <f>MIN(G255+H255,Calculator!$B$13+IF(A255&gt;=Calculator!$B$11,Calculator!$B$10,0))</f>
        <v/>
      </c>
      <c r="J255" s="25">
        <f>G255+H255-I255</f>
        <v/>
      </c>
    </row>
    <row r="256">
      <c r="A256" s="23" t="n">
        <v>255</v>
      </c>
      <c r="B256" s="24">
        <f>EDATE(Calculator!$B$12,A256-1)</f>
        <v/>
      </c>
      <c r="C256" s="25">
        <f>F255</f>
        <v/>
      </c>
      <c r="D256" s="25">
        <f>C256*Calculator!$B$7/12</f>
        <v/>
      </c>
      <c r="E256" s="25">
        <f>MIN(C256+D256,Calculator!$B$13)</f>
        <v/>
      </c>
      <c r="F256" s="25">
        <f>C256+D256-E256</f>
        <v/>
      </c>
      <c r="G256" s="25">
        <f>J255</f>
        <v/>
      </c>
      <c r="H256" s="25">
        <f>G256*Calculator!$B$7/12</f>
        <v/>
      </c>
      <c r="I256" s="25">
        <f>MIN(G256+H256,Calculator!$B$13+IF(A256&gt;=Calculator!$B$11,Calculator!$B$10,0))</f>
        <v/>
      </c>
      <c r="J256" s="25">
        <f>G256+H256-I256</f>
        <v/>
      </c>
    </row>
    <row r="257">
      <c r="A257" s="23" t="n">
        <v>256</v>
      </c>
      <c r="B257" s="24">
        <f>EDATE(Calculator!$B$12,A257-1)</f>
        <v/>
      </c>
      <c r="C257" s="25">
        <f>F256</f>
        <v/>
      </c>
      <c r="D257" s="25">
        <f>C257*Calculator!$B$7/12</f>
        <v/>
      </c>
      <c r="E257" s="25">
        <f>MIN(C257+D257,Calculator!$B$13)</f>
        <v/>
      </c>
      <c r="F257" s="25">
        <f>C257+D257-E257</f>
        <v/>
      </c>
      <c r="G257" s="25">
        <f>J256</f>
        <v/>
      </c>
      <c r="H257" s="25">
        <f>G257*Calculator!$B$7/12</f>
        <v/>
      </c>
      <c r="I257" s="25">
        <f>MIN(G257+H257,Calculator!$B$13+IF(A257&gt;=Calculator!$B$11,Calculator!$B$10,0))</f>
        <v/>
      </c>
      <c r="J257" s="25">
        <f>G257+H257-I257</f>
        <v/>
      </c>
    </row>
    <row r="258">
      <c r="A258" s="23" t="n">
        <v>257</v>
      </c>
      <c r="B258" s="24">
        <f>EDATE(Calculator!$B$12,A258-1)</f>
        <v/>
      </c>
      <c r="C258" s="25">
        <f>F257</f>
        <v/>
      </c>
      <c r="D258" s="25">
        <f>C258*Calculator!$B$7/12</f>
        <v/>
      </c>
      <c r="E258" s="25">
        <f>MIN(C258+D258,Calculator!$B$13)</f>
        <v/>
      </c>
      <c r="F258" s="25">
        <f>C258+D258-E258</f>
        <v/>
      </c>
      <c r="G258" s="25">
        <f>J257</f>
        <v/>
      </c>
      <c r="H258" s="25">
        <f>G258*Calculator!$B$7/12</f>
        <v/>
      </c>
      <c r="I258" s="25">
        <f>MIN(G258+H258,Calculator!$B$13+IF(A258&gt;=Calculator!$B$11,Calculator!$B$10,0))</f>
        <v/>
      </c>
      <c r="J258" s="25">
        <f>G258+H258-I258</f>
        <v/>
      </c>
    </row>
    <row r="259">
      <c r="A259" s="23" t="n">
        <v>258</v>
      </c>
      <c r="B259" s="24">
        <f>EDATE(Calculator!$B$12,A259-1)</f>
        <v/>
      </c>
      <c r="C259" s="25">
        <f>F258</f>
        <v/>
      </c>
      <c r="D259" s="25">
        <f>C259*Calculator!$B$7/12</f>
        <v/>
      </c>
      <c r="E259" s="25">
        <f>MIN(C259+D259,Calculator!$B$13)</f>
        <v/>
      </c>
      <c r="F259" s="25">
        <f>C259+D259-E259</f>
        <v/>
      </c>
      <c r="G259" s="25">
        <f>J258</f>
        <v/>
      </c>
      <c r="H259" s="25">
        <f>G259*Calculator!$B$7/12</f>
        <v/>
      </c>
      <c r="I259" s="25">
        <f>MIN(G259+H259,Calculator!$B$13+IF(A259&gt;=Calculator!$B$11,Calculator!$B$10,0))</f>
        <v/>
      </c>
      <c r="J259" s="25">
        <f>G259+H259-I259</f>
        <v/>
      </c>
    </row>
    <row r="260">
      <c r="A260" s="23" t="n">
        <v>259</v>
      </c>
      <c r="B260" s="24">
        <f>EDATE(Calculator!$B$12,A260-1)</f>
        <v/>
      </c>
      <c r="C260" s="25">
        <f>F259</f>
        <v/>
      </c>
      <c r="D260" s="25">
        <f>C260*Calculator!$B$7/12</f>
        <v/>
      </c>
      <c r="E260" s="25">
        <f>MIN(C260+D260,Calculator!$B$13)</f>
        <v/>
      </c>
      <c r="F260" s="25">
        <f>C260+D260-E260</f>
        <v/>
      </c>
      <c r="G260" s="25">
        <f>J259</f>
        <v/>
      </c>
      <c r="H260" s="25">
        <f>G260*Calculator!$B$7/12</f>
        <v/>
      </c>
      <c r="I260" s="25">
        <f>MIN(G260+H260,Calculator!$B$13+IF(A260&gt;=Calculator!$B$11,Calculator!$B$10,0))</f>
        <v/>
      </c>
      <c r="J260" s="25">
        <f>G260+H260-I260</f>
        <v/>
      </c>
    </row>
    <row r="261">
      <c r="A261" s="23" t="n">
        <v>260</v>
      </c>
      <c r="B261" s="24">
        <f>EDATE(Calculator!$B$12,A261-1)</f>
        <v/>
      </c>
      <c r="C261" s="25">
        <f>F260</f>
        <v/>
      </c>
      <c r="D261" s="25">
        <f>C261*Calculator!$B$7/12</f>
        <v/>
      </c>
      <c r="E261" s="25">
        <f>MIN(C261+D261,Calculator!$B$13)</f>
        <v/>
      </c>
      <c r="F261" s="25">
        <f>C261+D261-E261</f>
        <v/>
      </c>
      <c r="G261" s="25">
        <f>J260</f>
        <v/>
      </c>
      <c r="H261" s="25">
        <f>G261*Calculator!$B$7/12</f>
        <v/>
      </c>
      <c r="I261" s="25">
        <f>MIN(G261+H261,Calculator!$B$13+IF(A261&gt;=Calculator!$B$11,Calculator!$B$10,0))</f>
        <v/>
      </c>
      <c r="J261" s="25">
        <f>G261+H261-I261</f>
        <v/>
      </c>
    </row>
    <row r="262">
      <c r="A262" s="23" t="n">
        <v>261</v>
      </c>
      <c r="B262" s="24">
        <f>EDATE(Calculator!$B$12,A262-1)</f>
        <v/>
      </c>
      <c r="C262" s="25">
        <f>F261</f>
        <v/>
      </c>
      <c r="D262" s="25">
        <f>C262*Calculator!$B$7/12</f>
        <v/>
      </c>
      <c r="E262" s="25">
        <f>MIN(C262+D262,Calculator!$B$13)</f>
        <v/>
      </c>
      <c r="F262" s="25">
        <f>C262+D262-E262</f>
        <v/>
      </c>
      <c r="G262" s="25">
        <f>J261</f>
        <v/>
      </c>
      <c r="H262" s="25">
        <f>G262*Calculator!$B$7/12</f>
        <v/>
      </c>
      <c r="I262" s="25">
        <f>MIN(G262+H262,Calculator!$B$13+IF(A262&gt;=Calculator!$B$11,Calculator!$B$10,0))</f>
        <v/>
      </c>
      <c r="J262" s="25">
        <f>G262+H262-I262</f>
        <v/>
      </c>
    </row>
    <row r="263">
      <c r="A263" s="23" t="n">
        <v>262</v>
      </c>
      <c r="B263" s="24">
        <f>EDATE(Calculator!$B$12,A263-1)</f>
        <v/>
      </c>
      <c r="C263" s="25">
        <f>F262</f>
        <v/>
      </c>
      <c r="D263" s="25">
        <f>C263*Calculator!$B$7/12</f>
        <v/>
      </c>
      <c r="E263" s="25">
        <f>MIN(C263+D263,Calculator!$B$13)</f>
        <v/>
      </c>
      <c r="F263" s="25">
        <f>C263+D263-E263</f>
        <v/>
      </c>
      <c r="G263" s="25">
        <f>J262</f>
        <v/>
      </c>
      <c r="H263" s="25">
        <f>G263*Calculator!$B$7/12</f>
        <v/>
      </c>
      <c r="I263" s="25">
        <f>MIN(G263+H263,Calculator!$B$13+IF(A263&gt;=Calculator!$B$11,Calculator!$B$10,0))</f>
        <v/>
      </c>
      <c r="J263" s="25">
        <f>G263+H263-I263</f>
        <v/>
      </c>
    </row>
    <row r="264">
      <c r="A264" s="23" t="n">
        <v>263</v>
      </c>
      <c r="B264" s="24">
        <f>EDATE(Calculator!$B$12,A264-1)</f>
        <v/>
      </c>
      <c r="C264" s="25">
        <f>F263</f>
        <v/>
      </c>
      <c r="D264" s="25">
        <f>C264*Calculator!$B$7/12</f>
        <v/>
      </c>
      <c r="E264" s="25">
        <f>MIN(C264+D264,Calculator!$B$13)</f>
        <v/>
      </c>
      <c r="F264" s="25">
        <f>C264+D264-E264</f>
        <v/>
      </c>
      <c r="G264" s="25">
        <f>J263</f>
        <v/>
      </c>
      <c r="H264" s="25">
        <f>G264*Calculator!$B$7/12</f>
        <v/>
      </c>
      <c r="I264" s="25">
        <f>MIN(G264+H264,Calculator!$B$13+IF(A264&gt;=Calculator!$B$11,Calculator!$B$10,0))</f>
        <v/>
      </c>
      <c r="J264" s="25">
        <f>G264+H264-I264</f>
        <v/>
      </c>
    </row>
    <row r="265">
      <c r="A265" s="23" t="n">
        <v>264</v>
      </c>
      <c r="B265" s="24">
        <f>EDATE(Calculator!$B$12,A265-1)</f>
        <v/>
      </c>
      <c r="C265" s="25">
        <f>F264</f>
        <v/>
      </c>
      <c r="D265" s="25">
        <f>C265*Calculator!$B$7/12</f>
        <v/>
      </c>
      <c r="E265" s="25">
        <f>MIN(C265+D265,Calculator!$B$13)</f>
        <v/>
      </c>
      <c r="F265" s="25">
        <f>C265+D265-E265</f>
        <v/>
      </c>
      <c r="G265" s="25">
        <f>J264</f>
        <v/>
      </c>
      <c r="H265" s="25">
        <f>G265*Calculator!$B$7/12</f>
        <v/>
      </c>
      <c r="I265" s="25">
        <f>MIN(G265+H265,Calculator!$B$13+IF(A265&gt;=Calculator!$B$11,Calculator!$B$10,0))</f>
        <v/>
      </c>
      <c r="J265" s="25">
        <f>G265+H265-I265</f>
        <v/>
      </c>
    </row>
    <row r="266">
      <c r="A266" s="23" t="n">
        <v>265</v>
      </c>
      <c r="B266" s="24">
        <f>EDATE(Calculator!$B$12,A266-1)</f>
        <v/>
      </c>
      <c r="C266" s="25">
        <f>F265</f>
        <v/>
      </c>
      <c r="D266" s="25">
        <f>C266*Calculator!$B$7/12</f>
        <v/>
      </c>
      <c r="E266" s="25">
        <f>MIN(C266+D266,Calculator!$B$13)</f>
        <v/>
      </c>
      <c r="F266" s="25">
        <f>C266+D266-E266</f>
        <v/>
      </c>
      <c r="G266" s="25">
        <f>J265</f>
        <v/>
      </c>
      <c r="H266" s="25">
        <f>G266*Calculator!$B$7/12</f>
        <v/>
      </c>
      <c r="I266" s="25">
        <f>MIN(G266+H266,Calculator!$B$13+IF(A266&gt;=Calculator!$B$11,Calculator!$B$10,0))</f>
        <v/>
      </c>
      <c r="J266" s="25">
        <f>G266+H266-I266</f>
        <v/>
      </c>
    </row>
    <row r="267">
      <c r="A267" s="23" t="n">
        <v>266</v>
      </c>
      <c r="B267" s="24">
        <f>EDATE(Calculator!$B$12,A267-1)</f>
        <v/>
      </c>
      <c r="C267" s="25">
        <f>F266</f>
        <v/>
      </c>
      <c r="D267" s="25">
        <f>C267*Calculator!$B$7/12</f>
        <v/>
      </c>
      <c r="E267" s="25">
        <f>MIN(C267+D267,Calculator!$B$13)</f>
        <v/>
      </c>
      <c r="F267" s="25">
        <f>C267+D267-E267</f>
        <v/>
      </c>
      <c r="G267" s="25">
        <f>J266</f>
        <v/>
      </c>
      <c r="H267" s="25">
        <f>G267*Calculator!$B$7/12</f>
        <v/>
      </c>
      <c r="I267" s="25">
        <f>MIN(G267+H267,Calculator!$B$13+IF(A267&gt;=Calculator!$B$11,Calculator!$B$10,0))</f>
        <v/>
      </c>
      <c r="J267" s="25">
        <f>G267+H267-I267</f>
        <v/>
      </c>
    </row>
    <row r="268">
      <c r="A268" s="23" t="n">
        <v>267</v>
      </c>
      <c r="B268" s="24">
        <f>EDATE(Calculator!$B$12,A268-1)</f>
        <v/>
      </c>
      <c r="C268" s="25">
        <f>F267</f>
        <v/>
      </c>
      <c r="D268" s="25">
        <f>C268*Calculator!$B$7/12</f>
        <v/>
      </c>
      <c r="E268" s="25">
        <f>MIN(C268+D268,Calculator!$B$13)</f>
        <v/>
      </c>
      <c r="F268" s="25">
        <f>C268+D268-E268</f>
        <v/>
      </c>
      <c r="G268" s="25">
        <f>J267</f>
        <v/>
      </c>
      <c r="H268" s="25">
        <f>G268*Calculator!$B$7/12</f>
        <v/>
      </c>
      <c r="I268" s="25">
        <f>MIN(G268+H268,Calculator!$B$13+IF(A268&gt;=Calculator!$B$11,Calculator!$B$10,0))</f>
        <v/>
      </c>
      <c r="J268" s="25">
        <f>G268+H268-I268</f>
        <v/>
      </c>
    </row>
    <row r="269">
      <c r="A269" s="23" t="n">
        <v>268</v>
      </c>
      <c r="B269" s="24">
        <f>EDATE(Calculator!$B$12,A269-1)</f>
        <v/>
      </c>
      <c r="C269" s="25">
        <f>F268</f>
        <v/>
      </c>
      <c r="D269" s="25">
        <f>C269*Calculator!$B$7/12</f>
        <v/>
      </c>
      <c r="E269" s="25">
        <f>MIN(C269+D269,Calculator!$B$13)</f>
        <v/>
      </c>
      <c r="F269" s="25">
        <f>C269+D269-E269</f>
        <v/>
      </c>
      <c r="G269" s="25">
        <f>J268</f>
        <v/>
      </c>
      <c r="H269" s="25">
        <f>G269*Calculator!$B$7/12</f>
        <v/>
      </c>
      <c r="I269" s="25">
        <f>MIN(G269+H269,Calculator!$B$13+IF(A269&gt;=Calculator!$B$11,Calculator!$B$10,0))</f>
        <v/>
      </c>
      <c r="J269" s="25">
        <f>G269+H269-I269</f>
        <v/>
      </c>
    </row>
    <row r="270">
      <c r="A270" s="23" t="n">
        <v>269</v>
      </c>
      <c r="B270" s="24">
        <f>EDATE(Calculator!$B$12,A270-1)</f>
        <v/>
      </c>
      <c r="C270" s="25">
        <f>F269</f>
        <v/>
      </c>
      <c r="D270" s="25">
        <f>C270*Calculator!$B$7/12</f>
        <v/>
      </c>
      <c r="E270" s="25">
        <f>MIN(C270+D270,Calculator!$B$13)</f>
        <v/>
      </c>
      <c r="F270" s="25">
        <f>C270+D270-E270</f>
        <v/>
      </c>
      <c r="G270" s="25">
        <f>J269</f>
        <v/>
      </c>
      <c r="H270" s="25">
        <f>G270*Calculator!$B$7/12</f>
        <v/>
      </c>
      <c r="I270" s="25">
        <f>MIN(G270+H270,Calculator!$B$13+IF(A270&gt;=Calculator!$B$11,Calculator!$B$10,0))</f>
        <v/>
      </c>
      <c r="J270" s="25">
        <f>G270+H270-I270</f>
        <v/>
      </c>
    </row>
    <row r="271">
      <c r="A271" s="23" t="n">
        <v>270</v>
      </c>
      <c r="B271" s="24">
        <f>EDATE(Calculator!$B$12,A271-1)</f>
        <v/>
      </c>
      <c r="C271" s="25">
        <f>F270</f>
        <v/>
      </c>
      <c r="D271" s="25">
        <f>C271*Calculator!$B$7/12</f>
        <v/>
      </c>
      <c r="E271" s="25">
        <f>MIN(C271+D271,Calculator!$B$13)</f>
        <v/>
      </c>
      <c r="F271" s="25">
        <f>C271+D271-E271</f>
        <v/>
      </c>
      <c r="G271" s="25">
        <f>J270</f>
        <v/>
      </c>
      <c r="H271" s="25">
        <f>G271*Calculator!$B$7/12</f>
        <v/>
      </c>
      <c r="I271" s="25">
        <f>MIN(G271+H271,Calculator!$B$13+IF(A271&gt;=Calculator!$B$11,Calculator!$B$10,0))</f>
        <v/>
      </c>
      <c r="J271" s="25">
        <f>G271+H271-I271</f>
        <v/>
      </c>
    </row>
    <row r="272">
      <c r="A272" s="23" t="n">
        <v>271</v>
      </c>
      <c r="B272" s="24">
        <f>EDATE(Calculator!$B$12,A272-1)</f>
        <v/>
      </c>
      <c r="C272" s="25">
        <f>F271</f>
        <v/>
      </c>
      <c r="D272" s="25">
        <f>C272*Calculator!$B$7/12</f>
        <v/>
      </c>
      <c r="E272" s="25">
        <f>MIN(C272+D272,Calculator!$B$13)</f>
        <v/>
      </c>
      <c r="F272" s="25">
        <f>C272+D272-E272</f>
        <v/>
      </c>
      <c r="G272" s="25">
        <f>J271</f>
        <v/>
      </c>
      <c r="H272" s="25">
        <f>G272*Calculator!$B$7/12</f>
        <v/>
      </c>
      <c r="I272" s="25">
        <f>MIN(G272+H272,Calculator!$B$13+IF(A272&gt;=Calculator!$B$11,Calculator!$B$10,0))</f>
        <v/>
      </c>
      <c r="J272" s="25">
        <f>G272+H272-I272</f>
        <v/>
      </c>
    </row>
    <row r="273">
      <c r="A273" s="23" t="n">
        <v>272</v>
      </c>
      <c r="B273" s="24">
        <f>EDATE(Calculator!$B$12,A273-1)</f>
        <v/>
      </c>
      <c r="C273" s="25">
        <f>F272</f>
        <v/>
      </c>
      <c r="D273" s="25">
        <f>C273*Calculator!$B$7/12</f>
        <v/>
      </c>
      <c r="E273" s="25">
        <f>MIN(C273+D273,Calculator!$B$13)</f>
        <v/>
      </c>
      <c r="F273" s="25">
        <f>C273+D273-E273</f>
        <v/>
      </c>
      <c r="G273" s="25">
        <f>J272</f>
        <v/>
      </c>
      <c r="H273" s="25">
        <f>G273*Calculator!$B$7/12</f>
        <v/>
      </c>
      <c r="I273" s="25">
        <f>MIN(G273+H273,Calculator!$B$13+IF(A273&gt;=Calculator!$B$11,Calculator!$B$10,0))</f>
        <v/>
      </c>
      <c r="J273" s="25">
        <f>G273+H273-I273</f>
        <v/>
      </c>
    </row>
    <row r="274">
      <c r="A274" s="23" t="n">
        <v>273</v>
      </c>
      <c r="B274" s="24">
        <f>EDATE(Calculator!$B$12,A274-1)</f>
        <v/>
      </c>
      <c r="C274" s="25">
        <f>F273</f>
        <v/>
      </c>
      <c r="D274" s="25">
        <f>C274*Calculator!$B$7/12</f>
        <v/>
      </c>
      <c r="E274" s="25">
        <f>MIN(C274+D274,Calculator!$B$13)</f>
        <v/>
      </c>
      <c r="F274" s="25">
        <f>C274+D274-E274</f>
        <v/>
      </c>
      <c r="G274" s="25">
        <f>J273</f>
        <v/>
      </c>
      <c r="H274" s="25">
        <f>G274*Calculator!$B$7/12</f>
        <v/>
      </c>
      <c r="I274" s="25">
        <f>MIN(G274+H274,Calculator!$B$13+IF(A274&gt;=Calculator!$B$11,Calculator!$B$10,0))</f>
        <v/>
      </c>
      <c r="J274" s="25">
        <f>G274+H274-I274</f>
        <v/>
      </c>
    </row>
    <row r="275">
      <c r="A275" s="23" t="n">
        <v>274</v>
      </c>
      <c r="B275" s="24">
        <f>EDATE(Calculator!$B$12,A275-1)</f>
        <v/>
      </c>
      <c r="C275" s="25">
        <f>F274</f>
        <v/>
      </c>
      <c r="D275" s="25">
        <f>C275*Calculator!$B$7/12</f>
        <v/>
      </c>
      <c r="E275" s="25">
        <f>MIN(C275+D275,Calculator!$B$13)</f>
        <v/>
      </c>
      <c r="F275" s="25">
        <f>C275+D275-E275</f>
        <v/>
      </c>
      <c r="G275" s="25">
        <f>J274</f>
        <v/>
      </c>
      <c r="H275" s="25">
        <f>G275*Calculator!$B$7/12</f>
        <v/>
      </c>
      <c r="I275" s="25">
        <f>MIN(G275+H275,Calculator!$B$13+IF(A275&gt;=Calculator!$B$11,Calculator!$B$10,0))</f>
        <v/>
      </c>
      <c r="J275" s="25">
        <f>G275+H275-I275</f>
        <v/>
      </c>
    </row>
    <row r="276">
      <c r="A276" s="23" t="n">
        <v>275</v>
      </c>
      <c r="B276" s="24">
        <f>EDATE(Calculator!$B$12,A276-1)</f>
        <v/>
      </c>
      <c r="C276" s="25">
        <f>F275</f>
        <v/>
      </c>
      <c r="D276" s="25">
        <f>C276*Calculator!$B$7/12</f>
        <v/>
      </c>
      <c r="E276" s="25">
        <f>MIN(C276+D276,Calculator!$B$13)</f>
        <v/>
      </c>
      <c r="F276" s="25">
        <f>C276+D276-E276</f>
        <v/>
      </c>
      <c r="G276" s="25">
        <f>J275</f>
        <v/>
      </c>
      <c r="H276" s="25">
        <f>G276*Calculator!$B$7/12</f>
        <v/>
      </c>
      <c r="I276" s="25">
        <f>MIN(G276+H276,Calculator!$B$13+IF(A276&gt;=Calculator!$B$11,Calculator!$B$10,0))</f>
        <v/>
      </c>
      <c r="J276" s="25">
        <f>G276+H276-I276</f>
        <v/>
      </c>
    </row>
    <row r="277">
      <c r="A277" s="23" t="n">
        <v>276</v>
      </c>
      <c r="B277" s="24">
        <f>EDATE(Calculator!$B$12,A277-1)</f>
        <v/>
      </c>
      <c r="C277" s="25">
        <f>F276</f>
        <v/>
      </c>
      <c r="D277" s="25">
        <f>C277*Calculator!$B$7/12</f>
        <v/>
      </c>
      <c r="E277" s="25">
        <f>MIN(C277+D277,Calculator!$B$13)</f>
        <v/>
      </c>
      <c r="F277" s="25">
        <f>C277+D277-E277</f>
        <v/>
      </c>
      <c r="G277" s="25">
        <f>J276</f>
        <v/>
      </c>
      <c r="H277" s="25">
        <f>G277*Calculator!$B$7/12</f>
        <v/>
      </c>
      <c r="I277" s="25">
        <f>MIN(G277+H277,Calculator!$B$13+IF(A277&gt;=Calculator!$B$11,Calculator!$B$10,0))</f>
        <v/>
      </c>
      <c r="J277" s="25">
        <f>G277+H277-I277</f>
        <v/>
      </c>
    </row>
    <row r="278">
      <c r="A278" s="23" t="n">
        <v>277</v>
      </c>
      <c r="B278" s="24">
        <f>EDATE(Calculator!$B$12,A278-1)</f>
        <v/>
      </c>
      <c r="C278" s="25">
        <f>F277</f>
        <v/>
      </c>
      <c r="D278" s="25">
        <f>C278*Calculator!$B$7/12</f>
        <v/>
      </c>
      <c r="E278" s="25">
        <f>MIN(C278+D278,Calculator!$B$13)</f>
        <v/>
      </c>
      <c r="F278" s="25">
        <f>C278+D278-E278</f>
        <v/>
      </c>
      <c r="G278" s="25">
        <f>J277</f>
        <v/>
      </c>
      <c r="H278" s="25">
        <f>G278*Calculator!$B$7/12</f>
        <v/>
      </c>
      <c r="I278" s="25">
        <f>MIN(G278+H278,Calculator!$B$13+IF(A278&gt;=Calculator!$B$11,Calculator!$B$10,0))</f>
        <v/>
      </c>
      <c r="J278" s="25">
        <f>G278+H278-I278</f>
        <v/>
      </c>
    </row>
    <row r="279">
      <c r="A279" s="23" t="n">
        <v>278</v>
      </c>
      <c r="B279" s="24">
        <f>EDATE(Calculator!$B$12,A279-1)</f>
        <v/>
      </c>
      <c r="C279" s="25">
        <f>F278</f>
        <v/>
      </c>
      <c r="D279" s="25">
        <f>C279*Calculator!$B$7/12</f>
        <v/>
      </c>
      <c r="E279" s="25">
        <f>MIN(C279+D279,Calculator!$B$13)</f>
        <v/>
      </c>
      <c r="F279" s="25">
        <f>C279+D279-E279</f>
        <v/>
      </c>
      <c r="G279" s="25">
        <f>J278</f>
        <v/>
      </c>
      <c r="H279" s="25">
        <f>G279*Calculator!$B$7/12</f>
        <v/>
      </c>
      <c r="I279" s="25">
        <f>MIN(G279+H279,Calculator!$B$13+IF(A279&gt;=Calculator!$B$11,Calculator!$B$10,0))</f>
        <v/>
      </c>
      <c r="J279" s="25">
        <f>G279+H279-I279</f>
        <v/>
      </c>
    </row>
    <row r="280">
      <c r="A280" s="23" t="n">
        <v>279</v>
      </c>
      <c r="B280" s="24">
        <f>EDATE(Calculator!$B$12,A280-1)</f>
        <v/>
      </c>
      <c r="C280" s="25">
        <f>F279</f>
        <v/>
      </c>
      <c r="D280" s="25">
        <f>C280*Calculator!$B$7/12</f>
        <v/>
      </c>
      <c r="E280" s="25">
        <f>MIN(C280+D280,Calculator!$B$13)</f>
        <v/>
      </c>
      <c r="F280" s="25">
        <f>C280+D280-E280</f>
        <v/>
      </c>
      <c r="G280" s="25">
        <f>J279</f>
        <v/>
      </c>
      <c r="H280" s="25">
        <f>G280*Calculator!$B$7/12</f>
        <v/>
      </c>
      <c r="I280" s="25">
        <f>MIN(G280+H280,Calculator!$B$13+IF(A280&gt;=Calculator!$B$11,Calculator!$B$10,0))</f>
        <v/>
      </c>
      <c r="J280" s="25">
        <f>G280+H280-I280</f>
        <v/>
      </c>
    </row>
    <row r="281">
      <c r="A281" s="23" t="n">
        <v>280</v>
      </c>
      <c r="B281" s="24">
        <f>EDATE(Calculator!$B$12,A281-1)</f>
        <v/>
      </c>
      <c r="C281" s="25">
        <f>F280</f>
        <v/>
      </c>
      <c r="D281" s="25">
        <f>C281*Calculator!$B$7/12</f>
        <v/>
      </c>
      <c r="E281" s="25">
        <f>MIN(C281+D281,Calculator!$B$13)</f>
        <v/>
      </c>
      <c r="F281" s="25">
        <f>C281+D281-E281</f>
        <v/>
      </c>
      <c r="G281" s="25">
        <f>J280</f>
        <v/>
      </c>
      <c r="H281" s="25">
        <f>G281*Calculator!$B$7/12</f>
        <v/>
      </c>
      <c r="I281" s="25">
        <f>MIN(G281+H281,Calculator!$B$13+IF(A281&gt;=Calculator!$B$11,Calculator!$B$10,0))</f>
        <v/>
      </c>
      <c r="J281" s="25">
        <f>G281+H281-I281</f>
        <v/>
      </c>
    </row>
    <row r="282">
      <c r="A282" s="23" t="n">
        <v>281</v>
      </c>
      <c r="B282" s="24">
        <f>EDATE(Calculator!$B$12,A282-1)</f>
        <v/>
      </c>
      <c r="C282" s="25">
        <f>F281</f>
        <v/>
      </c>
      <c r="D282" s="25">
        <f>C282*Calculator!$B$7/12</f>
        <v/>
      </c>
      <c r="E282" s="25">
        <f>MIN(C282+D282,Calculator!$B$13)</f>
        <v/>
      </c>
      <c r="F282" s="25">
        <f>C282+D282-E282</f>
        <v/>
      </c>
      <c r="G282" s="25">
        <f>J281</f>
        <v/>
      </c>
      <c r="H282" s="25">
        <f>G282*Calculator!$B$7/12</f>
        <v/>
      </c>
      <c r="I282" s="25">
        <f>MIN(G282+H282,Calculator!$B$13+IF(A282&gt;=Calculator!$B$11,Calculator!$B$10,0))</f>
        <v/>
      </c>
      <c r="J282" s="25">
        <f>G282+H282-I282</f>
        <v/>
      </c>
    </row>
    <row r="283">
      <c r="A283" s="23" t="n">
        <v>282</v>
      </c>
      <c r="B283" s="24">
        <f>EDATE(Calculator!$B$12,A283-1)</f>
        <v/>
      </c>
      <c r="C283" s="25">
        <f>F282</f>
        <v/>
      </c>
      <c r="D283" s="25">
        <f>C283*Calculator!$B$7/12</f>
        <v/>
      </c>
      <c r="E283" s="25">
        <f>MIN(C283+D283,Calculator!$B$13)</f>
        <v/>
      </c>
      <c r="F283" s="25">
        <f>C283+D283-E283</f>
        <v/>
      </c>
      <c r="G283" s="25">
        <f>J282</f>
        <v/>
      </c>
      <c r="H283" s="25">
        <f>G283*Calculator!$B$7/12</f>
        <v/>
      </c>
      <c r="I283" s="25">
        <f>MIN(G283+H283,Calculator!$B$13+IF(A283&gt;=Calculator!$B$11,Calculator!$B$10,0))</f>
        <v/>
      </c>
      <c r="J283" s="25">
        <f>G283+H283-I283</f>
        <v/>
      </c>
    </row>
    <row r="284">
      <c r="A284" s="23" t="n">
        <v>283</v>
      </c>
      <c r="B284" s="24">
        <f>EDATE(Calculator!$B$12,A284-1)</f>
        <v/>
      </c>
      <c r="C284" s="25">
        <f>F283</f>
        <v/>
      </c>
      <c r="D284" s="25">
        <f>C284*Calculator!$B$7/12</f>
        <v/>
      </c>
      <c r="E284" s="25">
        <f>MIN(C284+D284,Calculator!$B$13)</f>
        <v/>
      </c>
      <c r="F284" s="25">
        <f>C284+D284-E284</f>
        <v/>
      </c>
      <c r="G284" s="25">
        <f>J283</f>
        <v/>
      </c>
      <c r="H284" s="25">
        <f>G284*Calculator!$B$7/12</f>
        <v/>
      </c>
      <c r="I284" s="25">
        <f>MIN(G284+H284,Calculator!$B$13+IF(A284&gt;=Calculator!$B$11,Calculator!$B$10,0))</f>
        <v/>
      </c>
      <c r="J284" s="25">
        <f>G284+H284-I284</f>
        <v/>
      </c>
    </row>
    <row r="285">
      <c r="A285" s="23" t="n">
        <v>284</v>
      </c>
      <c r="B285" s="24">
        <f>EDATE(Calculator!$B$12,A285-1)</f>
        <v/>
      </c>
      <c r="C285" s="25">
        <f>F284</f>
        <v/>
      </c>
      <c r="D285" s="25">
        <f>C285*Calculator!$B$7/12</f>
        <v/>
      </c>
      <c r="E285" s="25">
        <f>MIN(C285+D285,Calculator!$B$13)</f>
        <v/>
      </c>
      <c r="F285" s="25">
        <f>C285+D285-E285</f>
        <v/>
      </c>
      <c r="G285" s="25">
        <f>J284</f>
        <v/>
      </c>
      <c r="H285" s="25">
        <f>G285*Calculator!$B$7/12</f>
        <v/>
      </c>
      <c r="I285" s="25">
        <f>MIN(G285+H285,Calculator!$B$13+IF(A285&gt;=Calculator!$B$11,Calculator!$B$10,0))</f>
        <v/>
      </c>
      <c r="J285" s="25">
        <f>G285+H285-I285</f>
        <v/>
      </c>
    </row>
    <row r="286">
      <c r="A286" s="23" t="n">
        <v>285</v>
      </c>
      <c r="B286" s="24">
        <f>EDATE(Calculator!$B$12,A286-1)</f>
        <v/>
      </c>
      <c r="C286" s="25">
        <f>F285</f>
        <v/>
      </c>
      <c r="D286" s="25">
        <f>C286*Calculator!$B$7/12</f>
        <v/>
      </c>
      <c r="E286" s="25">
        <f>MIN(C286+D286,Calculator!$B$13)</f>
        <v/>
      </c>
      <c r="F286" s="25">
        <f>C286+D286-E286</f>
        <v/>
      </c>
      <c r="G286" s="25">
        <f>J285</f>
        <v/>
      </c>
      <c r="H286" s="25">
        <f>G286*Calculator!$B$7/12</f>
        <v/>
      </c>
      <c r="I286" s="25">
        <f>MIN(G286+H286,Calculator!$B$13+IF(A286&gt;=Calculator!$B$11,Calculator!$B$10,0))</f>
        <v/>
      </c>
      <c r="J286" s="25">
        <f>G286+H286-I286</f>
        <v/>
      </c>
    </row>
    <row r="287">
      <c r="A287" s="23" t="n">
        <v>286</v>
      </c>
      <c r="B287" s="24">
        <f>EDATE(Calculator!$B$12,A287-1)</f>
        <v/>
      </c>
      <c r="C287" s="25">
        <f>F286</f>
        <v/>
      </c>
      <c r="D287" s="25">
        <f>C287*Calculator!$B$7/12</f>
        <v/>
      </c>
      <c r="E287" s="25">
        <f>MIN(C287+D287,Calculator!$B$13)</f>
        <v/>
      </c>
      <c r="F287" s="25">
        <f>C287+D287-E287</f>
        <v/>
      </c>
      <c r="G287" s="25">
        <f>J286</f>
        <v/>
      </c>
      <c r="H287" s="25">
        <f>G287*Calculator!$B$7/12</f>
        <v/>
      </c>
      <c r="I287" s="25">
        <f>MIN(G287+H287,Calculator!$B$13+IF(A287&gt;=Calculator!$B$11,Calculator!$B$10,0))</f>
        <v/>
      </c>
      <c r="J287" s="25">
        <f>G287+H287-I287</f>
        <v/>
      </c>
    </row>
    <row r="288">
      <c r="A288" s="23" t="n">
        <v>287</v>
      </c>
      <c r="B288" s="24">
        <f>EDATE(Calculator!$B$12,A288-1)</f>
        <v/>
      </c>
      <c r="C288" s="25">
        <f>F287</f>
        <v/>
      </c>
      <c r="D288" s="25">
        <f>C288*Calculator!$B$7/12</f>
        <v/>
      </c>
      <c r="E288" s="25">
        <f>MIN(C288+D288,Calculator!$B$13)</f>
        <v/>
      </c>
      <c r="F288" s="25">
        <f>C288+D288-E288</f>
        <v/>
      </c>
      <c r="G288" s="25">
        <f>J287</f>
        <v/>
      </c>
      <c r="H288" s="25">
        <f>G288*Calculator!$B$7/12</f>
        <v/>
      </c>
      <c r="I288" s="25">
        <f>MIN(G288+H288,Calculator!$B$13+IF(A288&gt;=Calculator!$B$11,Calculator!$B$10,0))</f>
        <v/>
      </c>
      <c r="J288" s="25">
        <f>G288+H288-I288</f>
        <v/>
      </c>
    </row>
    <row r="289">
      <c r="A289" s="23" t="n">
        <v>288</v>
      </c>
      <c r="B289" s="24">
        <f>EDATE(Calculator!$B$12,A289-1)</f>
        <v/>
      </c>
      <c r="C289" s="25">
        <f>F288</f>
        <v/>
      </c>
      <c r="D289" s="25">
        <f>C289*Calculator!$B$7/12</f>
        <v/>
      </c>
      <c r="E289" s="25">
        <f>MIN(C289+D289,Calculator!$B$13)</f>
        <v/>
      </c>
      <c r="F289" s="25">
        <f>C289+D289-E289</f>
        <v/>
      </c>
      <c r="G289" s="25">
        <f>J288</f>
        <v/>
      </c>
      <c r="H289" s="25">
        <f>G289*Calculator!$B$7/12</f>
        <v/>
      </c>
      <c r="I289" s="25">
        <f>MIN(G289+H289,Calculator!$B$13+IF(A289&gt;=Calculator!$B$11,Calculator!$B$10,0))</f>
        <v/>
      </c>
      <c r="J289" s="25">
        <f>G289+H289-I289</f>
        <v/>
      </c>
    </row>
    <row r="290">
      <c r="A290" s="23" t="n">
        <v>289</v>
      </c>
      <c r="B290" s="24">
        <f>EDATE(Calculator!$B$12,A290-1)</f>
        <v/>
      </c>
      <c r="C290" s="25">
        <f>F289</f>
        <v/>
      </c>
      <c r="D290" s="25">
        <f>C290*Calculator!$B$7/12</f>
        <v/>
      </c>
      <c r="E290" s="25">
        <f>MIN(C290+D290,Calculator!$B$13)</f>
        <v/>
      </c>
      <c r="F290" s="25">
        <f>C290+D290-E290</f>
        <v/>
      </c>
      <c r="G290" s="25">
        <f>J289</f>
        <v/>
      </c>
      <c r="H290" s="25">
        <f>G290*Calculator!$B$7/12</f>
        <v/>
      </c>
      <c r="I290" s="25">
        <f>MIN(G290+H290,Calculator!$B$13+IF(A290&gt;=Calculator!$B$11,Calculator!$B$10,0))</f>
        <v/>
      </c>
      <c r="J290" s="25">
        <f>G290+H290-I290</f>
        <v/>
      </c>
    </row>
    <row r="291">
      <c r="A291" s="23" t="n">
        <v>290</v>
      </c>
      <c r="B291" s="24">
        <f>EDATE(Calculator!$B$12,A291-1)</f>
        <v/>
      </c>
      <c r="C291" s="25">
        <f>F290</f>
        <v/>
      </c>
      <c r="D291" s="25">
        <f>C291*Calculator!$B$7/12</f>
        <v/>
      </c>
      <c r="E291" s="25">
        <f>MIN(C291+D291,Calculator!$B$13)</f>
        <v/>
      </c>
      <c r="F291" s="25">
        <f>C291+D291-E291</f>
        <v/>
      </c>
      <c r="G291" s="25">
        <f>J290</f>
        <v/>
      </c>
      <c r="H291" s="25">
        <f>G291*Calculator!$B$7/12</f>
        <v/>
      </c>
      <c r="I291" s="25">
        <f>MIN(G291+H291,Calculator!$B$13+IF(A291&gt;=Calculator!$B$11,Calculator!$B$10,0))</f>
        <v/>
      </c>
      <c r="J291" s="25">
        <f>G291+H291-I291</f>
        <v/>
      </c>
    </row>
    <row r="292">
      <c r="A292" s="23" t="n">
        <v>291</v>
      </c>
      <c r="B292" s="24">
        <f>EDATE(Calculator!$B$12,A292-1)</f>
        <v/>
      </c>
      <c r="C292" s="25">
        <f>F291</f>
        <v/>
      </c>
      <c r="D292" s="25">
        <f>C292*Calculator!$B$7/12</f>
        <v/>
      </c>
      <c r="E292" s="25">
        <f>MIN(C292+D292,Calculator!$B$13)</f>
        <v/>
      </c>
      <c r="F292" s="25">
        <f>C292+D292-E292</f>
        <v/>
      </c>
      <c r="G292" s="25">
        <f>J291</f>
        <v/>
      </c>
      <c r="H292" s="25">
        <f>G292*Calculator!$B$7/12</f>
        <v/>
      </c>
      <c r="I292" s="25">
        <f>MIN(G292+H292,Calculator!$B$13+IF(A292&gt;=Calculator!$B$11,Calculator!$B$10,0))</f>
        <v/>
      </c>
      <c r="J292" s="25">
        <f>G292+H292-I292</f>
        <v/>
      </c>
    </row>
    <row r="293">
      <c r="A293" s="23" t="n">
        <v>292</v>
      </c>
      <c r="B293" s="24">
        <f>EDATE(Calculator!$B$12,A293-1)</f>
        <v/>
      </c>
      <c r="C293" s="25">
        <f>F292</f>
        <v/>
      </c>
      <c r="D293" s="25">
        <f>C293*Calculator!$B$7/12</f>
        <v/>
      </c>
      <c r="E293" s="25">
        <f>MIN(C293+D293,Calculator!$B$13)</f>
        <v/>
      </c>
      <c r="F293" s="25">
        <f>C293+D293-E293</f>
        <v/>
      </c>
      <c r="G293" s="25">
        <f>J292</f>
        <v/>
      </c>
      <c r="H293" s="25">
        <f>G293*Calculator!$B$7/12</f>
        <v/>
      </c>
      <c r="I293" s="25">
        <f>MIN(G293+H293,Calculator!$B$13+IF(A293&gt;=Calculator!$B$11,Calculator!$B$10,0))</f>
        <v/>
      </c>
      <c r="J293" s="25">
        <f>G293+H293-I293</f>
        <v/>
      </c>
    </row>
    <row r="294">
      <c r="A294" s="23" t="n">
        <v>293</v>
      </c>
      <c r="B294" s="24">
        <f>EDATE(Calculator!$B$12,A294-1)</f>
        <v/>
      </c>
      <c r="C294" s="25">
        <f>F293</f>
        <v/>
      </c>
      <c r="D294" s="25">
        <f>C294*Calculator!$B$7/12</f>
        <v/>
      </c>
      <c r="E294" s="25">
        <f>MIN(C294+D294,Calculator!$B$13)</f>
        <v/>
      </c>
      <c r="F294" s="25">
        <f>C294+D294-E294</f>
        <v/>
      </c>
      <c r="G294" s="25">
        <f>J293</f>
        <v/>
      </c>
      <c r="H294" s="25">
        <f>G294*Calculator!$B$7/12</f>
        <v/>
      </c>
      <c r="I294" s="25">
        <f>MIN(G294+H294,Calculator!$B$13+IF(A294&gt;=Calculator!$B$11,Calculator!$B$10,0))</f>
        <v/>
      </c>
      <c r="J294" s="25">
        <f>G294+H294-I294</f>
        <v/>
      </c>
    </row>
    <row r="295">
      <c r="A295" s="23" t="n">
        <v>294</v>
      </c>
      <c r="B295" s="24">
        <f>EDATE(Calculator!$B$12,A295-1)</f>
        <v/>
      </c>
      <c r="C295" s="25">
        <f>F294</f>
        <v/>
      </c>
      <c r="D295" s="25">
        <f>C295*Calculator!$B$7/12</f>
        <v/>
      </c>
      <c r="E295" s="25">
        <f>MIN(C295+D295,Calculator!$B$13)</f>
        <v/>
      </c>
      <c r="F295" s="25">
        <f>C295+D295-E295</f>
        <v/>
      </c>
      <c r="G295" s="25">
        <f>J294</f>
        <v/>
      </c>
      <c r="H295" s="25">
        <f>G295*Calculator!$B$7/12</f>
        <v/>
      </c>
      <c r="I295" s="25">
        <f>MIN(G295+H295,Calculator!$B$13+IF(A295&gt;=Calculator!$B$11,Calculator!$B$10,0))</f>
        <v/>
      </c>
      <c r="J295" s="25">
        <f>G295+H295-I295</f>
        <v/>
      </c>
    </row>
    <row r="296">
      <c r="A296" s="23" t="n">
        <v>295</v>
      </c>
      <c r="B296" s="24">
        <f>EDATE(Calculator!$B$12,A296-1)</f>
        <v/>
      </c>
      <c r="C296" s="25">
        <f>F295</f>
        <v/>
      </c>
      <c r="D296" s="25">
        <f>C296*Calculator!$B$7/12</f>
        <v/>
      </c>
      <c r="E296" s="25">
        <f>MIN(C296+D296,Calculator!$B$13)</f>
        <v/>
      </c>
      <c r="F296" s="25">
        <f>C296+D296-E296</f>
        <v/>
      </c>
      <c r="G296" s="25">
        <f>J295</f>
        <v/>
      </c>
      <c r="H296" s="25">
        <f>G296*Calculator!$B$7/12</f>
        <v/>
      </c>
      <c r="I296" s="25">
        <f>MIN(G296+H296,Calculator!$B$13+IF(A296&gt;=Calculator!$B$11,Calculator!$B$10,0))</f>
        <v/>
      </c>
      <c r="J296" s="25">
        <f>G296+H296-I296</f>
        <v/>
      </c>
    </row>
    <row r="297">
      <c r="A297" s="23" t="n">
        <v>296</v>
      </c>
      <c r="B297" s="24">
        <f>EDATE(Calculator!$B$12,A297-1)</f>
        <v/>
      </c>
      <c r="C297" s="25">
        <f>F296</f>
        <v/>
      </c>
      <c r="D297" s="25">
        <f>C297*Calculator!$B$7/12</f>
        <v/>
      </c>
      <c r="E297" s="25">
        <f>MIN(C297+D297,Calculator!$B$13)</f>
        <v/>
      </c>
      <c r="F297" s="25">
        <f>C297+D297-E297</f>
        <v/>
      </c>
      <c r="G297" s="25">
        <f>J296</f>
        <v/>
      </c>
      <c r="H297" s="25">
        <f>G297*Calculator!$B$7/12</f>
        <v/>
      </c>
      <c r="I297" s="25">
        <f>MIN(G297+H297,Calculator!$B$13+IF(A297&gt;=Calculator!$B$11,Calculator!$B$10,0))</f>
        <v/>
      </c>
      <c r="J297" s="25">
        <f>G297+H297-I297</f>
        <v/>
      </c>
    </row>
    <row r="298">
      <c r="A298" s="23" t="n">
        <v>297</v>
      </c>
      <c r="B298" s="24">
        <f>EDATE(Calculator!$B$12,A298-1)</f>
        <v/>
      </c>
      <c r="C298" s="25">
        <f>F297</f>
        <v/>
      </c>
      <c r="D298" s="25">
        <f>C298*Calculator!$B$7/12</f>
        <v/>
      </c>
      <c r="E298" s="25">
        <f>MIN(C298+D298,Calculator!$B$13)</f>
        <v/>
      </c>
      <c r="F298" s="25">
        <f>C298+D298-E298</f>
        <v/>
      </c>
      <c r="G298" s="25">
        <f>J297</f>
        <v/>
      </c>
      <c r="H298" s="25">
        <f>G298*Calculator!$B$7/12</f>
        <v/>
      </c>
      <c r="I298" s="25">
        <f>MIN(G298+H298,Calculator!$B$13+IF(A298&gt;=Calculator!$B$11,Calculator!$B$10,0))</f>
        <v/>
      </c>
      <c r="J298" s="25">
        <f>G298+H298-I298</f>
        <v/>
      </c>
    </row>
    <row r="299">
      <c r="A299" s="23" t="n">
        <v>298</v>
      </c>
      <c r="B299" s="24">
        <f>EDATE(Calculator!$B$12,A299-1)</f>
        <v/>
      </c>
      <c r="C299" s="25">
        <f>F298</f>
        <v/>
      </c>
      <c r="D299" s="25">
        <f>C299*Calculator!$B$7/12</f>
        <v/>
      </c>
      <c r="E299" s="25">
        <f>MIN(C299+D299,Calculator!$B$13)</f>
        <v/>
      </c>
      <c r="F299" s="25">
        <f>C299+D299-E299</f>
        <v/>
      </c>
      <c r="G299" s="25">
        <f>J298</f>
        <v/>
      </c>
      <c r="H299" s="25">
        <f>G299*Calculator!$B$7/12</f>
        <v/>
      </c>
      <c r="I299" s="25">
        <f>MIN(G299+H299,Calculator!$B$13+IF(A299&gt;=Calculator!$B$11,Calculator!$B$10,0))</f>
        <v/>
      </c>
      <c r="J299" s="25">
        <f>G299+H299-I299</f>
        <v/>
      </c>
    </row>
    <row r="300">
      <c r="A300" s="23" t="n">
        <v>299</v>
      </c>
      <c r="B300" s="24">
        <f>EDATE(Calculator!$B$12,A300-1)</f>
        <v/>
      </c>
      <c r="C300" s="25">
        <f>F299</f>
        <v/>
      </c>
      <c r="D300" s="25">
        <f>C300*Calculator!$B$7/12</f>
        <v/>
      </c>
      <c r="E300" s="25">
        <f>MIN(C300+D300,Calculator!$B$13)</f>
        <v/>
      </c>
      <c r="F300" s="25">
        <f>C300+D300-E300</f>
        <v/>
      </c>
      <c r="G300" s="25">
        <f>J299</f>
        <v/>
      </c>
      <c r="H300" s="25">
        <f>G300*Calculator!$B$7/12</f>
        <v/>
      </c>
      <c r="I300" s="25">
        <f>MIN(G300+H300,Calculator!$B$13+IF(A300&gt;=Calculator!$B$11,Calculator!$B$10,0))</f>
        <v/>
      </c>
      <c r="J300" s="25">
        <f>G300+H300-I300</f>
        <v/>
      </c>
    </row>
    <row r="301">
      <c r="A301" s="23" t="n">
        <v>300</v>
      </c>
      <c r="B301" s="24">
        <f>EDATE(Calculator!$B$12,A301-1)</f>
        <v/>
      </c>
      <c r="C301" s="25">
        <f>F300</f>
        <v/>
      </c>
      <c r="D301" s="25">
        <f>C301*Calculator!$B$7/12</f>
        <v/>
      </c>
      <c r="E301" s="25">
        <f>MIN(C301+D301,Calculator!$B$13)</f>
        <v/>
      </c>
      <c r="F301" s="25">
        <f>C301+D301-E301</f>
        <v/>
      </c>
      <c r="G301" s="25">
        <f>J300</f>
        <v/>
      </c>
      <c r="H301" s="25">
        <f>G301*Calculator!$B$7/12</f>
        <v/>
      </c>
      <c r="I301" s="25">
        <f>MIN(G301+H301,Calculator!$B$13+IF(A301&gt;=Calculator!$B$11,Calculator!$B$10,0))</f>
        <v/>
      </c>
      <c r="J301" s="25">
        <f>G301+H301-I301</f>
        <v/>
      </c>
    </row>
    <row r="302">
      <c r="A302" s="23" t="n">
        <v>301</v>
      </c>
      <c r="B302" s="24">
        <f>EDATE(Calculator!$B$12,A302-1)</f>
        <v/>
      </c>
      <c r="C302" s="25">
        <f>F301</f>
        <v/>
      </c>
      <c r="D302" s="25">
        <f>C302*Calculator!$B$7/12</f>
        <v/>
      </c>
      <c r="E302" s="25">
        <f>MIN(C302+D302,Calculator!$B$13)</f>
        <v/>
      </c>
      <c r="F302" s="25">
        <f>C302+D302-E302</f>
        <v/>
      </c>
      <c r="G302" s="25">
        <f>J301</f>
        <v/>
      </c>
      <c r="H302" s="25">
        <f>G302*Calculator!$B$7/12</f>
        <v/>
      </c>
      <c r="I302" s="25">
        <f>MIN(G302+H302,Calculator!$B$13+IF(A302&gt;=Calculator!$B$11,Calculator!$B$10,0))</f>
        <v/>
      </c>
      <c r="J302" s="25">
        <f>G302+H302-I302</f>
        <v/>
      </c>
    </row>
    <row r="303">
      <c r="A303" s="23" t="n">
        <v>302</v>
      </c>
      <c r="B303" s="24">
        <f>EDATE(Calculator!$B$12,A303-1)</f>
        <v/>
      </c>
      <c r="C303" s="25">
        <f>F302</f>
        <v/>
      </c>
      <c r="D303" s="25">
        <f>C303*Calculator!$B$7/12</f>
        <v/>
      </c>
      <c r="E303" s="25">
        <f>MIN(C303+D303,Calculator!$B$13)</f>
        <v/>
      </c>
      <c r="F303" s="25">
        <f>C303+D303-E303</f>
        <v/>
      </c>
      <c r="G303" s="25">
        <f>J302</f>
        <v/>
      </c>
      <c r="H303" s="25">
        <f>G303*Calculator!$B$7/12</f>
        <v/>
      </c>
      <c r="I303" s="25">
        <f>MIN(G303+H303,Calculator!$B$13+IF(A303&gt;=Calculator!$B$11,Calculator!$B$10,0))</f>
        <v/>
      </c>
      <c r="J303" s="25">
        <f>G303+H303-I303</f>
        <v/>
      </c>
    </row>
    <row r="304">
      <c r="A304" s="23" t="n">
        <v>303</v>
      </c>
      <c r="B304" s="24">
        <f>EDATE(Calculator!$B$12,A304-1)</f>
        <v/>
      </c>
      <c r="C304" s="25">
        <f>F303</f>
        <v/>
      </c>
      <c r="D304" s="25">
        <f>C304*Calculator!$B$7/12</f>
        <v/>
      </c>
      <c r="E304" s="25">
        <f>MIN(C304+D304,Calculator!$B$13)</f>
        <v/>
      </c>
      <c r="F304" s="25">
        <f>C304+D304-E304</f>
        <v/>
      </c>
      <c r="G304" s="25">
        <f>J303</f>
        <v/>
      </c>
      <c r="H304" s="25">
        <f>G304*Calculator!$B$7/12</f>
        <v/>
      </c>
      <c r="I304" s="25">
        <f>MIN(G304+H304,Calculator!$B$13+IF(A304&gt;=Calculator!$B$11,Calculator!$B$10,0))</f>
        <v/>
      </c>
      <c r="J304" s="25">
        <f>G304+H304-I304</f>
        <v/>
      </c>
    </row>
    <row r="305">
      <c r="A305" s="23" t="n">
        <v>304</v>
      </c>
      <c r="B305" s="24">
        <f>EDATE(Calculator!$B$12,A305-1)</f>
        <v/>
      </c>
      <c r="C305" s="25">
        <f>F304</f>
        <v/>
      </c>
      <c r="D305" s="25">
        <f>C305*Calculator!$B$7/12</f>
        <v/>
      </c>
      <c r="E305" s="25">
        <f>MIN(C305+D305,Calculator!$B$13)</f>
        <v/>
      </c>
      <c r="F305" s="25">
        <f>C305+D305-E305</f>
        <v/>
      </c>
      <c r="G305" s="25">
        <f>J304</f>
        <v/>
      </c>
      <c r="H305" s="25">
        <f>G305*Calculator!$B$7/12</f>
        <v/>
      </c>
      <c r="I305" s="25">
        <f>MIN(G305+H305,Calculator!$B$13+IF(A305&gt;=Calculator!$B$11,Calculator!$B$10,0))</f>
        <v/>
      </c>
      <c r="J305" s="25">
        <f>G305+H305-I305</f>
        <v/>
      </c>
    </row>
    <row r="306">
      <c r="A306" s="23" t="n">
        <v>305</v>
      </c>
      <c r="B306" s="24">
        <f>EDATE(Calculator!$B$12,A306-1)</f>
        <v/>
      </c>
      <c r="C306" s="25">
        <f>F305</f>
        <v/>
      </c>
      <c r="D306" s="25">
        <f>C306*Calculator!$B$7/12</f>
        <v/>
      </c>
      <c r="E306" s="25">
        <f>MIN(C306+D306,Calculator!$B$13)</f>
        <v/>
      </c>
      <c r="F306" s="25">
        <f>C306+D306-E306</f>
        <v/>
      </c>
      <c r="G306" s="25">
        <f>J305</f>
        <v/>
      </c>
      <c r="H306" s="25">
        <f>G306*Calculator!$B$7/12</f>
        <v/>
      </c>
      <c r="I306" s="25">
        <f>MIN(G306+H306,Calculator!$B$13+IF(A306&gt;=Calculator!$B$11,Calculator!$B$10,0))</f>
        <v/>
      </c>
      <c r="J306" s="25">
        <f>G306+H306-I306</f>
        <v/>
      </c>
    </row>
    <row r="307">
      <c r="A307" s="23" t="n">
        <v>306</v>
      </c>
      <c r="B307" s="24">
        <f>EDATE(Calculator!$B$12,A307-1)</f>
        <v/>
      </c>
      <c r="C307" s="25">
        <f>F306</f>
        <v/>
      </c>
      <c r="D307" s="25">
        <f>C307*Calculator!$B$7/12</f>
        <v/>
      </c>
      <c r="E307" s="25">
        <f>MIN(C307+D307,Calculator!$B$13)</f>
        <v/>
      </c>
      <c r="F307" s="25">
        <f>C307+D307-E307</f>
        <v/>
      </c>
      <c r="G307" s="25">
        <f>J306</f>
        <v/>
      </c>
      <c r="H307" s="25">
        <f>G307*Calculator!$B$7/12</f>
        <v/>
      </c>
      <c r="I307" s="25">
        <f>MIN(G307+H307,Calculator!$B$13+IF(A307&gt;=Calculator!$B$11,Calculator!$B$10,0))</f>
        <v/>
      </c>
      <c r="J307" s="25">
        <f>G307+H307-I307</f>
        <v/>
      </c>
    </row>
    <row r="308">
      <c r="A308" s="23" t="n">
        <v>307</v>
      </c>
      <c r="B308" s="24">
        <f>EDATE(Calculator!$B$12,A308-1)</f>
        <v/>
      </c>
      <c r="C308" s="25">
        <f>F307</f>
        <v/>
      </c>
      <c r="D308" s="25">
        <f>C308*Calculator!$B$7/12</f>
        <v/>
      </c>
      <c r="E308" s="25">
        <f>MIN(C308+D308,Calculator!$B$13)</f>
        <v/>
      </c>
      <c r="F308" s="25">
        <f>C308+D308-E308</f>
        <v/>
      </c>
      <c r="G308" s="25">
        <f>J307</f>
        <v/>
      </c>
      <c r="H308" s="25">
        <f>G308*Calculator!$B$7/12</f>
        <v/>
      </c>
      <c r="I308" s="25">
        <f>MIN(G308+H308,Calculator!$B$13+IF(A308&gt;=Calculator!$B$11,Calculator!$B$10,0))</f>
        <v/>
      </c>
      <c r="J308" s="25">
        <f>G308+H308-I308</f>
        <v/>
      </c>
    </row>
    <row r="309">
      <c r="A309" s="23" t="n">
        <v>308</v>
      </c>
      <c r="B309" s="24">
        <f>EDATE(Calculator!$B$12,A309-1)</f>
        <v/>
      </c>
      <c r="C309" s="25">
        <f>F308</f>
        <v/>
      </c>
      <c r="D309" s="25">
        <f>C309*Calculator!$B$7/12</f>
        <v/>
      </c>
      <c r="E309" s="25">
        <f>MIN(C309+D309,Calculator!$B$13)</f>
        <v/>
      </c>
      <c r="F309" s="25">
        <f>C309+D309-E309</f>
        <v/>
      </c>
      <c r="G309" s="25">
        <f>J308</f>
        <v/>
      </c>
      <c r="H309" s="25">
        <f>G309*Calculator!$B$7/12</f>
        <v/>
      </c>
      <c r="I309" s="25">
        <f>MIN(G309+H309,Calculator!$B$13+IF(A309&gt;=Calculator!$B$11,Calculator!$B$10,0))</f>
        <v/>
      </c>
      <c r="J309" s="25">
        <f>G309+H309-I309</f>
        <v/>
      </c>
    </row>
    <row r="310">
      <c r="A310" s="23" t="n">
        <v>309</v>
      </c>
      <c r="B310" s="24">
        <f>EDATE(Calculator!$B$12,A310-1)</f>
        <v/>
      </c>
      <c r="C310" s="25">
        <f>F309</f>
        <v/>
      </c>
      <c r="D310" s="25">
        <f>C310*Calculator!$B$7/12</f>
        <v/>
      </c>
      <c r="E310" s="25">
        <f>MIN(C310+D310,Calculator!$B$13)</f>
        <v/>
      </c>
      <c r="F310" s="25">
        <f>C310+D310-E310</f>
        <v/>
      </c>
      <c r="G310" s="25">
        <f>J309</f>
        <v/>
      </c>
      <c r="H310" s="25">
        <f>G310*Calculator!$B$7/12</f>
        <v/>
      </c>
      <c r="I310" s="25">
        <f>MIN(G310+H310,Calculator!$B$13+IF(A310&gt;=Calculator!$B$11,Calculator!$B$10,0))</f>
        <v/>
      </c>
      <c r="J310" s="25">
        <f>G310+H310-I310</f>
        <v/>
      </c>
    </row>
    <row r="311">
      <c r="A311" s="23" t="n">
        <v>310</v>
      </c>
      <c r="B311" s="24">
        <f>EDATE(Calculator!$B$12,A311-1)</f>
        <v/>
      </c>
      <c r="C311" s="25">
        <f>F310</f>
        <v/>
      </c>
      <c r="D311" s="25">
        <f>C311*Calculator!$B$7/12</f>
        <v/>
      </c>
      <c r="E311" s="25">
        <f>MIN(C311+D311,Calculator!$B$13)</f>
        <v/>
      </c>
      <c r="F311" s="25">
        <f>C311+D311-E311</f>
        <v/>
      </c>
      <c r="G311" s="25">
        <f>J310</f>
        <v/>
      </c>
      <c r="H311" s="25">
        <f>G311*Calculator!$B$7/12</f>
        <v/>
      </c>
      <c r="I311" s="25">
        <f>MIN(G311+H311,Calculator!$B$13+IF(A311&gt;=Calculator!$B$11,Calculator!$B$10,0))</f>
        <v/>
      </c>
      <c r="J311" s="25">
        <f>G311+H311-I311</f>
        <v/>
      </c>
    </row>
    <row r="312">
      <c r="A312" s="23" t="n">
        <v>311</v>
      </c>
      <c r="B312" s="24">
        <f>EDATE(Calculator!$B$12,A312-1)</f>
        <v/>
      </c>
      <c r="C312" s="25">
        <f>F311</f>
        <v/>
      </c>
      <c r="D312" s="25">
        <f>C312*Calculator!$B$7/12</f>
        <v/>
      </c>
      <c r="E312" s="25">
        <f>MIN(C312+D312,Calculator!$B$13)</f>
        <v/>
      </c>
      <c r="F312" s="25">
        <f>C312+D312-E312</f>
        <v/>
      </c>
      <c r="G312" s="25">
        <f>J311</f>
        <v/>
      </c>
      <c r="H312" s="25">
        <f>G312*Calculator!$B$7/12</f>
        <v/>
      </c>
      <c r="I312" s="25">
        <f>MIN(G312+H312,Calculator!$B$13+IF(A312&gt;=Calculator!$B$11,Calculator!$B$10,0))</f>
        <v/>
      </c>
      <c r="J312" s="25">
        <f>G312+H312-I312</f>
        <v/>
      </c>
    </row>
    <row r="313">
      <c r="A313" s="23" t="n">
        <v>312</v>
      </c>
      <c r="B313" s="24">
        <f>EDATE(Calculator!$B$12,A313-1)</f>
        <v/>
      </c>
      <c r="C313" s="25">
        <f>F312</f>
        <v/>
      </c>
      <c r="D313" s="25">
        <f>C313*Calculator!$B$7/12</f>
        <v/>
      </c>
      <c r="E313" s="25">
        <f>MIN(C313+D313,Calculator!$B$13)</f>
        <v/>
      </c>
      <c r="F313" s="25">
        <f>C313+D313-E313</f>
        <v/>
      </c>
      <c r="G313" s="25">
        <f>J312</f>
        <v/>
      </c>
      <c r="H313" s="25">
        <f>G313*Calculator!$B$7/12</f>
        <v/>
      </c>
      <c r="I313" s="25">
        <f>MIN(G313+H313,Calculator!$B$13+IF(A313&gt;=Calculator!$B$11,Calculator!$B$10,0))</f>
        <v/>
      </c>
      <c r="J313" s="25">
        <f>G313+H313-I313</f>
        <v/>
      </c>
    </row>
    <row r="314">
      <c r="A314" s="23" t="n">
        <v>313</v>
      </c>
      <c r="B314" s="24">
        <f>EDATE(Calculator!$B$12,A314-1)</f>
        <v/>
      </c>
      <c r="C314" s="25">
        <f>F313</f>
        <v/>
      </c>
      <c r="D314" s="25">
        <f>C314*Calculator!$B$7/12</f>
        <v/>
      </c>
      <c r="E314" s="25">
        <f>MIN(C314+D314,Calculator!$B$13)</f>
        <v/>
      </c>
      <c r="F314" s="25">
        <f>C314+D314-E314</f>
        <v/>
      </c>
      <c r="G314" s="25">
        <f>J313</f>
        <v/>
      </c>
      <c r="H314" s="25">
        <f>G314*Calculator!$B$7/12</f>
        <v/>
      </c>
      <c r="I314" s="25">
        <f>MIN(G314+H314,Calculator!$B$13+IF(A314&gt;=Calculator!$B$11,Calculator!$B$10,0))</f>
        <v/>
      </c>
      <c r="J314" s="25">
        <f>G314+H314-I314</f>
        <v/>
      </c>
    </row>
    <row r="315">
      <c r="A315" s="23" t="n">
        <v>314</v>
      </c>
      <c r="B315" s="24">
        <f>EDATE(Calculator!$B$12,A315-1)</f>
        <v/>
      </c>
      <c r="C315" s="25">
        <f>F314</f>
        <v/>
      </c>
      <c r="D315" s="25">
        <f>C315*Calculator!$B$7/12</f>
        <v/>
      </c>
      <c r="E315" s="25">
        <f>MIN(C315+D315,Calculator!$B$13)</f>
        <v/>
      </c>
      <c r="F315" s="25">
        <f>C315+D315-E315</f>
        <v/>
      </c>
      <c r="G315" s="25">
        <f>J314</f>
        <v/>
      </c>
      <c r="H315" s="25">
        <f>G315*Calculator!$B$7/12</f>
        <v/>
      </c>
      <c r="I315" s="25">
        <f>MIN(G315+H315,Calculator!$B$13+IF(A315&gt;=Calculator!$B$11,Calculator!$B$10,0))</f>
        <v/>
      </c>
      <c r="J315" s="25">
        <f>G315+H315-I315</f>
        <v/>
      </c>
    </row>
    <row r="316">
      <c r="A316" s="23" t="n">
        <v>315</v>
      </c>
      <c r="B316" s="24">
        <f>EDATE(Calculator!$B$12,A316-1)</f>
        <v/>
      </c>
      <c r="C316" s="25">
        <f>F315</f>
        <v/>
      </c>
      <c r="D316" s="25">
        <f>C316*Calculator!$B$7/12</f>
        <v/>
      </c>
      <c r="E316" s="25">
        <f>MIN(C316+D316,Calculator!$B$13)</f>
        <v/>
      </c>
      <c r="F316" s="25">
        <f>C316+D316-E316</f>
        <v/>
      </c>
      <c r="G316" s="25">
        <f>J315</f>
        <v/>
      </c>
      <c r="H316" s="25">
        <f>G316*Calculator!$B$7/12</f>
        <v/>
      </c>
      <c r="I316" s="25">
        <f>MIN(G316+H316,Calculator!$B$13+IF(A316&gt;=Calculator!$B$11,Calculator!$B$10,0))</f>
        <v/>
      </c>
      <c r="J316" s="25">
        <f>G316+H316-I316</f>
        <v/>
      </c>
    </row>
    <row r="317">
      <c r="A317" s="23" t="n">
        <v>316</v>
      </c>
      <c r="B317" s="24">
        <f>EDATE(Calculator!$B$12,A317-1)</f>
        <v/>
      </c>
      <c r="C317" s="25">
        <f>F316</f>
        <v/>
      </c>
      <c r="D317" s="25">
        <f>C317*Calculator!$B$7/12</f>
        <v/>
      </c>
      <c r="E317" s="25">
        <f>MIN(C317+D317,Calculator!$B$13)</f>
        <v/>
      </c>
      <c r="F317" s="25">
        <f>C317+D317-E317</f>
        <v/>
      </c>
      <c r="G317" s="25">
        <f>J316</f>
        <v/>
      </c>
      <c r="H317" s="25">
        <f>G317*Calculator!$B$7/12</f>
        <v/>
      </c>
      <c r="I317" s="25">
        <f>MIN(G317+H317,Calculator!$B$13+IF(A317&gt;=Calculator!$B$11,Calculator!$B$10,0))</f>
        <v/>
      </c>
      <c r="J317" s="25">
        <f>G317+H317-I317</f>
        <v/>
      </c>
    </row>
    <row r="318">
      <c r="A318" s="23" t="n">
        <v>317</v>
      </c>
      <c r="B318" s="24">
        <f>EDATE(Calculator!$B$12,A318-1)</f>
        <v/>
      </c>
      <c r="C318" s="25">
        <f>F317</f>
        <v/>
      </c>
      <c r="D318" s="25">
        <f>C318*Calculator!$B$7/12</f>
        <v/>
      </c>
      <c r="E318" s="25">
        <f>MIN(C318+D318,Calculator!$B$13)</f>
        <v/>
      </c>
      <c r="F318" s="25">
        <f>C318+D318-E318</f>
        <v/>
      </c>
      <c r="G318" s="25">
        <f>J317</f>
        <v/>
      </c>
      <c r="H318" s="25">
        <f>G318*Calculator!$B$7/12</f>
        <v/>
      </c>
      <c r="I318" s="25">
        <f>MIN(G318+H318,Calculator!$B$13+IF(A318&gt;=Calculator!$B$11,Calculator!$B$10,0))</f>
        <v/>
      </c>
      <c r="J318" s="25">
        <f>G318+H318-I318</f>
        <v/>
      </c>
    </row>
    <row r="319">
      <c r="A319" s="23" t="n">
        <v>318</v>
      </c>
      <c r="B319" s="24">
        <f>EDATE(Calculator!$B$12,A319-1)</f>
        <v/>
      </c>
      <c r="C319" s="25">
        <f>F318</f>
        <v/>
      </c>
      <c r="D319" s="25">
        <f>C319*Calculator!$B$7/12</f>
        <v/>
      </c>
      <c r="E319" s="25">
        <f>MIN(C319+D319,Calculator!$B$13)</f>
        <v/>
      </c>
      <c r="F319" s="25">
        <f>C319+D319-E319</f>
        <v/>
      </c>
      <c r="G319" s="25">
        <f>J318</f>
        <v/>
      </c>
      <c r="H319" s="25">
        <f>G319*Calculator!$B$7/12</f>
        <v/>
      </c>
      <c r="I319" s="25">
        <f>MIN(G319+H319,Calculator!$B$13+IF(A319&gt;=Calculator!$B$11,Calculator!$B$10,0))</f>
        <v/>
      </c>
      <c r="J319" s="25">
        <f>G319+H319-I319</f>
        <v/>
      </c>
    </row>
    <row r="320">
      <c r="A320" s="23" t="n">
        <v>319</v>
      </c>
      <c r="B320" s="24">
        <f>EDATE(Calculator!$B$12,A320-1)</f>
        <v/>
      </c>
      <c r="C320" s="25">
        <f>F319</f>
        <v/>
      </c>
      <c r="D320" s="25">
        <f>C320*Calculator!$B$7/12</f>
        <v/>
      </c>
      <c r="E320" s="25">
        <f>MIN(C320+D320,Calculator!$B$13)</f>
        <v/>
      </c>
      <c r="F320" s="25">
        <f>C320+D320-E320</f>
        <v/>
      </c>
      <c r="G320" s="25">
        <f>J319</f>
        <v/>
      </c>
      <c r="H320" s="25">
        <f>G320*Calculator!$B$7/12</f>
        <v/>
      </c>
      <c r="I320" s="25">
        <f>MIN(G320+H320,Calculator!$B$13+IF(A320&gt;=Calculator!$B$11,Calculator!$B$10,0))</f>
        <v/>
      </c>
      <c r="J320" s="25">
        <f>G320+H320-I320</f>
        <v/>
      </c>
    </row>
    <row r="321">
      <c r="A321" s="23" t="n">
        <v>320</v>
      </c>
      <c r="B321" s="24">
        <f>EDATE(Calculator!$B$12,A321-1)</f>
        <v/>
      </c>
      <c r="C321" s="25">
        <f>F320</f>
        <v/>
      </c>
      <c r="D321" s="25">
        <f>C321*Calculator!$B$7/12</f>
        <v/>
      </c>
      <c r="E321" s="25">
        <f>MIN(C321+D321,Calculator!$B$13)</f>
        <v/>
      </c>
      <c r="F321" s="25">
        <f>C321+D321-E321</f>
        <v/>
      </c>
      <c r="G321" s="25">
        <f>J320</f>
        <v/>
      </c>
      <c r="H321" s="25">
        <f>G321*Calculator!$B$7/12</f>
        <v/>
      </c>
      <c r="I321" s="25">
        <f>MIN(G321+H321,Calculator!$B$13+IF(A321&gt;=Calculator!$B$11,Calculator!$B$10,0))</f>
        <v/>
      </c>
      <c r="J321" s="25">
        <f>G321+H321-I321</f>
        <v/>
      </c>
    </row>
    <row r="322">
      <c r="A322" s="23" t="n">
        <v>321</v>
      </c>
      <c r="B322" s="24">
        <f>EDATE(Calculator!$B$12,A322-1)</f>
        <v/>
      </c>
      <c r="C322" s="25">
        <f>F321</f>
        <v/>
      </c>
      <c r="D322" s="25">
        <f>C322*Calculator!$B$7/12</f>
        <v/>
      </c>
      <c r="E322" s="25">
        <f>MIN(C322+D322,Calculator!$B$13)</f>
        <v/>
      </c>
      <c r="F322" s="25">
        <f>C322+D322-E322</f>
        <v/>
      </c>
      <c r="G322" s="25">
        <f>J321</f>
        <v/>
      </c>
      <c r="H322" s="25">
        <f>G322*Calculator!$B$7/12</f>
        <v/>
      </c>
      <c r="I322" s="25">
        <f>MIN(G322+H322,Calculator!$B$13+IF(A322&gt;=Calculator!$B$11,Calculator!$B$10,0))</f>
        <v/>
      </c>
      <c r="J322" s="25">
        <f>G322+H322-I322</f>
        <v/>
      </c>
    </row>
    <row r="323">
      <c r="A323" s="23" t="n">
        <v>322</v>
      </c>
      <c r="B323" s="24">
        <f>EDATE(Calculator!$B$12,A323-1)</f>
        <v/>
      </c>
      <c r="C323" s="25">
        <f>F322</f>
        <v/>
      </c>
      <c r="D323" s="25">
        <f>C323*Calculator!$B$7/12</f>
        <v/>
      </c>
      <c r="E323" s="25">
        <f>MIN(C323+D323,Calculator!$B$13)</f>
        <v/>
      </c>
      <c r="F323" s="25">
        <f>C323+D323-E323</f>
        <v/>
      </c>
      <c r="G323" s="25">
        <f>J322</f>
        <v/>
      </c>
      <c r="H323" s="25">
        <f>G323*Calculator!$B$7/12</f>
        <v/>
      </c>
      <c r="I323" s="25">
        <f>MIN(G323+H323,Calculator!$B$13+IF(A323&gt;=Calculator!$B$11,Calculator!$B$10,0))</f>
        <v/>
      </c>
      <c r="J323" s="25">
        <f>G323+H323-I323</f>
        <v/>
      </c>
    </row>
    <row r="324">
      <c r="A324" s="23" t="n">
        <v>323</v>
      </c>
      <c r="B324" s="24">
        <f>EDATE(Calculator!$B$12,A324-1)</f>
        <v/>
      </c>
      <c r="C324" s="25">
        <f>F323</f>
        <v/>
      </c>
      <c r="D324" s="25">
        <f>C324*Calculator!$B$7/12</f>
        <v/>
      </c>
      <c r="E324" s="25">
        <f>MIN(C324+D324,Calculator!$B$13)</f>
        <v/>
      </c>
      <c r="F324" s="25">
        <f>C324+D324-E324</f>
        <v/>
      </c>
      <c r="G324" s="25">
        <f>J323</f>
        <v/>
      </c>
      <c r="H324" s="25">
        <f>G324*Calculator!$B$7/12</f>
        <v/>
      </c>
      <c r="I324" s="25">
        <f>MIN(G324+H324,Calculator!$B$13+IF(A324&gt;=Calculator!$B$11,Calculator!$B$10,0))</f>
        <v/>
      </c>
      <c r="J324" s="25">
        <f>G324+H324-I324</f>
        <v/>
      </c>
    </row>
    <row r="325">
      <c r="A325" s="23" t="n">
        <v>324</v>
      </c>
      <c r="B325" s="24">
        <f>EDATE(Calculator!$B$12,A325-1)</f>
        <v/>
      </c>
      <c r="C325" s="25">
        <f>F324</f>
        <v/>
      </c>
      <c r="D325" s="25">
        <f>C325*Calculator!$B$7/12</f>
        <v/>
      </c>
      <c r="E325" s="25">
        <f>MIN(C325+D325,Calculator!$B$13)</f>
        <v/>
      </c>
      <c r="F325" s="25">
        <f>C325+D325-E325</f>
        <v/>
      </c>
      <c r="G325" s="25">
        <f>J324</f>
        <v/>
      </c>
      <c r="H325" s="25">
        <f>G325*Calculator!$B$7/12</f>
        <v/>
      </c>
      <c r="I325" s="25">
        <f>MIN(G325+H325,Calculator!$B$13+IF(A325&gt;=Calculator!$B$11,Calculator!$B$10,0))</f>
        <v/>
      </c>
      <c r="J325" s="25">
        <f>G325+H325-I325</f>
        <v/>
      </c>
    </row>
    <row r="326">
      <c r="A326" s="23" t="n">
        <v>325</v>
      </c>
      <c r="B326" s="24">
        <f>EDATE(Calculator!$B$12,A326-1)</f>
        <v/>
      </c>
      <c r="C326" s="25">
        <f>F325</f>
        <v/>
      </c>
      <c r="D326" s="25">
        <f>C326*Calculator!$B$7/12</f>
        <v/>
      </c>
      <c r="E326" s="25">
        <f>MIN(C326+D326,Calculator!$B$13)</f>
        <v/>
      </c>
      <c r="F326" s="25">
        <f>C326+D326-E326</f>
        <v/>
      </c>
      <c r="G326" s="25">
        <f>J325</f>
        <v/>
      </c>
      <c r="H326" s="25">
        <f>G326*Calculator!$B$7/12</f>
        <v/>
      </c>
      <c r="I326" s="25">
        <f>MIN(G326+H326,Calculator!$B$13+IF(A326&gt;=Calculator!$B$11,Calculator!$B$10,0))</f>
        <v/>
      </c>
      <c r="J326" s="25">
        <f>G326+H326-I326</f>
        <v/>
      </c>
    </row>
    <row r="327">
      <c r="A327" s="23" t="n">
        <v>326</v>
      </c>
      <c r="B327" s="24">
        <f>EDATE(Calculator!$B$12,A327-1)</f>
        <v/>
      </c>
      <c r="C327" s="25">
        <f>F326</f>
        <v/>
      </c>
      <c r="D327" s="25">
        <f>C327*Calculator!$B$7/12</f>
        <v/>
      </c>
      <c r="E327" s="25">
        <f>MIN(C327+D327,Calculator!$B$13)</f>
        <v/>
      </c>
      <c r="F327" s="25">
        <f>C327+D327-E327</f>
        <v/>
      </c>
      <c r="G327" s="25">
        <f>J326</f>
        <v/>
      </c>
      <c r="H327" s="25">
        <f>G327*Calculator!$B$7/12</f>
        <v/>
      </c>
      <c r="I327" s="25">
        <f>MIN(G327+H327,Calculator!$B$13+IF(A327&gt;=Calculator!$B$11,Calculator!$B$10,0))</f>
        <v/>
      </c>
      <c r="J327" s="25">
        <f>G327+H327-I327</f>
        <v/>
      </c>
    </row>
    <row r="328">
      <c r="A328" s="23" t="n">
        <v>327</v>
      </c>
      <c r="B328" s="24">
        <f>EDATE(Calculator!$B$12,A328-1)</f>
        <v/>
      </c>
      <c r="C328" s="25">
        <f>F327</f>
        <v/>
      </c>
      <c r="D328" s="25">
        <f>C328*Calculator!$B$7/12</f>
        <v/>
      </c>
      <c r="E328" s="25">
        <f>MIN(C328+D328,Calculator!$B$13)</f>
        <v/>
      </c>
      <c r="F328" s="25">
        <f>C328+D328-E328</f>
        <v/>
      </c>
      <c r="G328" s="25">
        <f>J327</f>
        <v/>
      </c>
      <c r="H328" s="25">
        <f>G328*Calculator!$B$7/12</f>
        <v/>
      </c>
      <c r="I328" s="25">
        <f>MIN(G328+H328,Calculator!$B$13+IF(A328&gt;=Calculator!$B$11,Calculator!$B$10,0))</f>
        <v/>
      </c>
      <c r="J328" s="25">
        <f>G328+H328-I328</f>
        <v/>
      </c>
    </row>
    <row r="329">
      <c r="A329" s="23" t="n">
        <v>328</v>
      </c>
      <c r="B329" s="24">
        <f>EDATE(Calculator!$B$12,A329-1)</f>
        <v/>
      </c>
      <c r="C329" s="25">
        <f>F328</f>
        <v/>
      </c>
      <c r="D329" s="25">
        <f>C329*Calculator!$B$7/12</f>
        <v/>
      </c>
      <c r="E329" s="25">
        <f>MIN(C329+D329,Calculator!$B$13)</f>
        <v/>
      </c>
      <c r="F329" s="25">
        <f>C329+D329-E329</f>
        <v/>
      </c>
      <c r="G329" s="25">
        <f>J328</f>
        <v/>
      </c>
      <c r="H329" s="25">
        <f>G329*Calculator!$B$7/12</f>
        <v/>
      </c>
      <c r="I329" s="25">
        <f>MIN(G329+H329,Calculator!$B$13+IF(A329&gt;=Calculator!$B$11,Calculator!$B$10,0))</f>
        <v/>
      </c>
      <c r="J329" s="25">
        <f>G329+H329-I329</f>
        <v/>
      </c>
    </row>
    <row r="330">
      <c r="A330" s="23" t="n">
        <v>329</v>
      </c>
      <c r="B330" s="24">
        <f>EDATE(Calculator!$B$12,A330-1)</f>
        <v/>
      </c>
      <c r="C330" s="25">
        <f>F329</f>
        <v/>
      </c>
      <c r="D330" s="25">
        <f>C330*Calculator!$B$7/12</f>
        <v/>
      </c>
      <c r="E330" s="25">
        <f>MIN(C330+D330,Calculator!$B$13)</f>
        <v/>
      </c>
      <c r="F330" s="25">
        <f>C330+D330-E330</f>
        <v/>
      </c>
      <c r="G330" s="25">
        <f>J329</f>
        <v/>
      </c>
      <c r="H330" s="25">
        <f>G330*Calculator!$B$7/12</f>
        <v/>
      </c>
      <c r="I330" s="25">
        <f>MIN(G330+H330,Calculator!$B$13+IF(A330&gt;=Calculator!$B$11,Calculator!$B$10,0))</f>
        <v/>
      </c>
      <c r="J330" s="25">
        <f>G330+H330-I330</f>
        <v/>
      </c>
    </row>
    <row r="331">
      <c r="A331" s="23" t="n">
        <v>330</v>
      </c>
      <c r="B331" s="24">
        <f>EDATE(Calculator!$B$12,A331-1)</f>
        <v/>
      </c>
      <c r="C331" s="25">
        <f>F330</f>
        <v/>
      </c>
      <c r="D331" s="25">
        <f>C331*Calculator!$B$7/12</f>
        <v/>
      </c>
      <c r="E331" s="25">
        <f>MIN(C331+D331,Calculator!$B$13)</f>
        <v/>
      </c>
      <c r="F331" s="25">
        <f>C331+D331-E331</f>
        <v/>
      </c>
      <c r="G331" s="25">
        <f>J330</f>
        <v/>
      </c>
      <c r="H331" s="25">
        <f>G331*Calculator!$B$7/12</f>
        <v/>
      </c>
      <c r="I331" s="25">
        <f>MIN(G331+H331,Calculator!$B$13+IF(A331&gt;=Calculator!$B$11,Calculator!$B$10,0))</f>
        <v/>
      </c>
      <c r="J331" s="25">
        <f>G331+H331-I331</f>
        <v/>
      </c>
    </row>
    <row r="332">
      <c r="A332" s="23" t="n">
        <v>331</v>
      </c>
      <c r="B332" s="24">
        <f>EDATE(Calculator!$B$12,A332-1)</f>
        <v/>
      </c>
      <c r="C332" s="25">
        <f>F331</f>
        <v/>
      </c>
      <c r="D332" s="25">
        <f>C332*Calculator!$B$7/12</f>
        <v/>
      </c>
      <c r="E332" s="25">
        <f>MIN(C332+D332,Calculator!$B$13)</f>
        <v/>
      </c>
      <c r="F332" s="25">
        <f>C332+D332-E332</f>
        <v/>
      </c>
      <c r="G332" s="25">
        <f>J331</f>
        <v/>
      </c>
      <c r="H332" s="25">
        <f>G332*Calculator!$B$7/12</f>
        <v/>
      </c>
      <c r="I332" s="25">
        <f>MIN(G332+H332,Calculator!$B$13+IF(A332&gt;=Calculator!$B$11,Calculator!$B$10,0))</f>
        <v/>
      </c>
      <c r="J332" s="25">
        <f>G332+H332-I332</f>
        <v/>
      </c>
    </row>
    <row r="333">
      <c r="A333" s="23" t="n">
        <v>332</v>
      </c>
      <c r="B333" s="24">
        <f>EDATE(Calculator!$B$12,A333-1)</f>
        <v/>
      </c>
      <c r="C333" s="25">
        <f>F332</f>
        <v/>
      </c>
      <c r="D333" s="25">
        <f>C333*Calculator!$B$7/12</f>
        <v/>
      </c>
      <c r="E333" s="25">
        <f>MIN(C333+D333,Calculator!$B$13)</f>
        <v/>
      </c>
      <c r="F333" s="25">
        <f>C333+D333-E333</f>
        <v/>
      </c>
      <c r="G333" s="25">
        <f>J332</f>
        <v/>
      </c>
      <c r="H333" s="25">
        <f>G333*Calculator!$B$7/12</f>
        <v/>
      </c>
      <c r="I333" s="25">
        <f>MIN(G333+H333,Calculator!$B$13+IF(A333&gt;=Calculator!$B$11,Calculator!$B$10,0))</f>
        <v/>
      </c>
      <c r="J333" s="25">
        <f>G333+H333-I333</f>
        <v/>
      </c>
    </row>
    <row r="334">
      <c r="A334" s="23" t="n">
        <v>333</v>
      </c>
      <c r="B334" s="24">
        <f>EDATE(Calculator!$B$12,A334-1)</f>
        <v/>
      </c>
      <c r="C334" s="25">
        <f>F333</f>
        <v/>
      </c>
      <c r="D334" s="25">
        <f>C334*Calculator!$B$7/12</f>
        <v/>
      </c>
      <c r="E334" s="25">
        <f>MIN(C334+D334,Calculator!$B$13)</f>
        <v/>
      </c>
      <c r="F334" s="25">
        <f>C334+D334-E334</f>
        <v/>
      </c>
      <c r="G334" s="25">
        <f>J333</f>
        <v/>
      </c>
      <c r="H334" s="25">
        <f>G334*Calculator!$B$7/12</f>
        <v/>
      </c>
      <c r="I334" s="25">
        <f>MIN(G334+H334,Calculator!$B$13+IF(A334&gt;=Calculator!$B$11,Calculator!$B$10,0))</f>
        <v/>
      </c>
      <c r="J334" s="25">
        <f>G334+H334-I334</f>
        <v/>
      </c>
    </row>
    <row r="335">
      <c r="A335" s="23" t="n">
        <v>334</v>
      </c>
      <c r="B335" s="24">
        <f>EDATE(Calculator!$B$12,A335-1)</f>
        <v/>
      </c>
      <c r="C335" s="25">
        <f>F334</f>
        <v/>
      </c>
      <c r="D335" s="25">
        <f>C335*Calculator!$B$7/12</f>
        <v/>
      </c>
      <c r="E335" s="25">
        <f>MIN(C335+D335,Calculator!$B$13)</f>
        <v/>
      </c>
      <c r="F335" s="25">
        <f>C335+D335-E335</f>
        <v/>
      </c>
      <c r="G335" s="25">
        <f>J334</f>
        <v/>
      </c>
      <c r="H335" s="25">
        <f>G335*Calculator!$B$7/12</f>
        <v/>
      </c>
      <c r="I335" s="25">
        <f>MIN(G335+H335,Calculator!$B$13+IF(A335&gt;=Calculator!$B$11,Calculator!$B$10,0))</f>
        <v/>
      </c>
      <c r="J335" s="25">
        <f>G335+H335-I335</f>
        <v/>
      </c>
    </row>
    <row r="336">
      <c r="A336" s="23" t="n">
        <v>335</v>
      </c>
      <c r="B336" s="24">
        <f>EDATE(Calculator!$B$12,A336-1)</f>
        <v/>
      </c>
      <c r="C336" s="25">
        <f>F335</f>
        <v/>
      </c>
      <c r="D336" s="25">
        <f>C336*Calculator!$B$7/12</f>
        <v/>
      </c>
      <c r="E336" s="25">
        <f>MIN(C336+D336,Calculator!$B$13)</f>
        <v/>
      </c>
      <c r="F336" s="25">
        <f>C336+D336-E336</f>
        <v/>
      </c>
      <c r="G336" s="25">
        <f>J335</f>
        <v/>
      </c>
      <c r="H336" s="25">
        <f>G336*Calculator!$B$7/12</f>
        <v/>
      </c>
      <c r="I336" s="25">
        <f>MIN(G336+H336,Calculator!$B$13+IF(A336&gt;=Calculator!$B$11,Calculator!$B$10,0))</f>
        <v/>
      </c>
      <c r="J336" s="25">
        <f>G336+H336-I336</f>
        <v/>
      </c>
    </row>
    <row r="337">
      <c r="A337" s="23" t="n">
        <v>336</v>
      </c>
      <c r="B337" s="24">
        <f>EDATE(Calculator!$B$12,A337-1)</f>
        <v/>
      </c>
      <c r="C337" s="25">
        <f>F336</f>
        <v/>
      </c>
      <c r="D337" s="25">
        <f>C337*Calculator!$B$7/12</f>
        <v/>
      </c>
      <c r="E337" s="25">
        <f>MIN(C337+D337,Calculator!$B$13)</f>
        <v/>
      </c>
      <c r="F337" s="25">
        <f>C337+D337-E337</f>
        <v/>
      </c>
      <c r="G337" s="25">
        <f>J336</f>
        <v/>
      </c>
      <c r="H337" s="25">
        <f>G337*Calculator!$B$7/12</f>
        <v/>
      </c>
      <c r="I337" s="25">
        <f>MIN(G337+H337,Calculator!$B$13+IF(A337&gt;=Calculator!$B$11,Calculator!$B$10,0))</f>
        <v/>
      </c>
      <c r="J337" s="25">
        <f>G337+H337-I337</f>
        <v/>
      </c>
    </row>
    <row r="338">
      <c r="A338" s="23" t="n">
        <v>337</v>
      </c>
      <c r="B338" s="24">
        <f>EDATE(Calculator!$B$12,A338-1)</f>
        <v/>
      </c>
      <c r="C338" s="25">
        <f>F337</f>
        <v/>
      </c>
      <c r="D338" s="25">
        <f>C338*Calculator!$B$7/12</f>
        <v/>
      </c>
      <c r="E338" s="25">
        <f>MIN(C338+D338,Calculator!$B$13)</f>
        <v/>
      </c>
      <c r="F338" s="25">
        <f>C338+D338-E338</f>
        <v/>
      </c>
      <c r="G338" s="25">
        <f>J337</f>
        <v/>
      </c>
      <c r="H338" s="25">
        <f>G338*Calculator!$B$7/12</f>
        <v/>
      </c>
      <c r="I338" s="25">
        <f>MIN(G338+H338,Calculator!$B$13+IF(A338&gt;=Calculator!$B$11,Calculator!$B$10,0))</f>
        <v/>
      </c>
      <c r="J338" s="25">
        <f>G338+H338-I338</f>
        <v/>
      </c>
    </row>
    <row r="339">
      <c r="A339" s="23" t="n">
        <v>338</v>
      </c>
      <c r="B339" s="24">
        <f>EDATE(Calculator!$B$12,A339-1)</f>
        <v/>
      </c>
      <c r="C339" s="25">
        <f>F338</f>
        <v/>
      </c>
      <c r="D339" s="25">
        <f>C339*Calculator!$B$7/12</f>
        <v/>
      </c>
      <c r="E339" s="25">
        <f>MIN(C339+D339,Calculator!$B$13)</f>
        <v/>
      </c>
      <c r="F339" s="25">
        <f>C339+D339-E339</f>
        <v/>
      </c>
      <c r="G339" s="25">
        <f>J338</f>
        <v/>
      </c>
      <c r="H339" s="25">
        <f>G339*Calculator!$B$7/12</f>
        <v/>
      </c>
      <c r="I339" s="25">
        <f>MIN(G339+H339,Calculator!$B$13+IF(A339&gt;=Calculator!$B$11,Calculator!$B$10,0))</f>
        <v/>
      </c>
      <c r="J339" s="25">
        <f>G339+H339-I339</f>
        <v/>
      </c>
    </row>
    <row r="340">
      <c r="A340" s="23" t="n">
        <v>339</v>
      </c>
      <c r="B340" s="24">
        <f>EDATE(Calculator!$B$12,A340-1)</f>
        <v/>
      </c>
      <c r="C340" s="25">
        <f>F339</f>
        <v/>
      </c>
      <c r="D340" s="25">
        <f>C340*Calculator!$B$7/12</f>
        <v/>
      </c>
      <c r="E340" s="25">
        <f>MIN(C340+D340,Calculator!$B$13)</f>
        <v/>
      </c>
      <c r="F340" s="25">
        <f>C340+D340-E340</f>
        <v/>
      </c>
      <c r="G340" s="25">
        <f>J339</f>
        <v/>
      </c>
      <c r="H340" s="25">
        <f>G340*Calculator!$B$7/12</f>
        <v/>
      </c>
      <c r="I340" s="25">
        <f>MIN(G340+H340,Calculator!$B$13+IF(A340&gt;=Calculator!$B$11,Calculator!$B$10,0))</f>
        <v/>
      </c>
      <c r="J340" s="25">
        <f>G340+H340-I340</f>
        <v/>
      </c>
    </row>
    <row r="341">
      <c r="A341" s="23" t="n">
        <v>340</v>
      </c>
      <c r="B341" s="24">
        <f>EDATE(Calculator!$B$12,A341-1)</f>
        <v/>
      </c>
      <c r="C341" s="25">
        <f>F340</f>
        <v/>
      </c>
      <c r="D341" s="25">
        <f>C341*Calculator!$B$7/12</f>
        <v/>
      </c>
      <c r="E341" s="25">
        <f>MIN(C341+D341,Calculator!$B$13)</f>
        <v/>
      </c>
      <c r="F341" s="25">
        <f>C341+D341-E341</f>
        <v/>
      </c>
      <c r="G341" s="25">
        <f>J340</f>
        <v/>
      </c>
      <c r="H341" s="25">
        <f>G341*Calculator!$B$7/12</f>
        <v/>
      </c>
      <c r="I341" s="25">
        <f>MIN(G341+H341,Calculator!$B$13+IF(A341&gt;=Calculator!$B$11,Calculator!$B$10,0))</f>
        <v/>
      </c>
      <c r="J341" s="25">
        <f>G341+H341-I341</f>
        <v/>
      </c>
    </row>
    <row r="342">
      <c r="A342" s="23" t="n">
        <v>341</v>
      </c>
      <c r="B342" s="24">
        <f>EDATE(Calculator!$B$12,A342-1)</f>
        <v/>
      </c>
      <c r="C342" s="25">
        <f>F341</f>
        <v/>
      </c>
      <c r="D342" s="25">
        <f>C342*Calculator!$B$7/12</f>
        <v/>
      </c>
      <c r="E342" s="25">
        <f>MIN(C342+D342,Calculator!$B$13)</f>
        <v/>
      </c>
      <c r="F342" s="25">
        <f>C342+D342-E342</f>
        <v/>
      </c>
      <c r="G342" s="25">
        <f>J341</f>
        <v/>
      </c>
      <c r="H342" s="25">
        <f>G342*Calculator!$B$7/12</f>
        <v/>
      </c>
      <c r="I342" s="25">
        <f>MIN(G342+H342,Calculator!$B$13+IF(A342&gt;=Calculator!$B$11,Calculator!$B$10,0))</f>
        <v/>
      </c>
      <c r="J342" s="25">
        <f>G342+H342-I342</f>
        <v/>
      </c>
    </row>
    <row r="343">
      <c r="A343" s="23" t="n">
        <v>342</v>
      </c>
      <c r="B343" s="24">
        <f>EDATE(Calculator!$B$12,A343-1)</f>
        <v/>
      </c>
      <c r="C343" s="25">
        <f>F342</f>
        <v/>
      </c>
      <c r="D343" s="25">
        <f>C343*Calculator!$B$7/12</f>
        <v/>
      </c>
      <c r="E343" s="25">
        <f>MIN(C343+D343,Calculator!$B$13)</f>
        <v/>
      </c>
      <c r="F343" s="25">
        <f>C343+D343-E343</f>
        <v/>
      </c>
      <c r="G343" s="25">
        <f>J342</f>
        <v/>
      </c>
      <c r="H343" s="25">
        <f>G343*Calculator!$B$7/12</f>
        <v/>
      </c>
      <c r="I343" s="25">
        <f>MIN(G343+H343,Calculator!$B$13+IF(A343&gt;=Calculator!$B$11,Calculator!$B$10,0))</f>
        <v/>
      </c>
      <c r="J343" s="25">
        <f>G343+H343-I343</f>
        <v/>
      </c>
    </row>
    <row r="344">
      <c r="A344" s="23" t="n">
        <v>343</v>
      </c>
      <c r="B344" s="24">
        <f>EDATE(Calculator!$B$12,A344-1)</f>
        <v/>
      </c>
      <c r="C344" s="25">
        <f>F343</f>
        <v/>
      </c>
      <c r="D344" s="25">
        <f>C344*Calculator!$B$7/12</f>
        <v/>
      </c>
      <c r="E344" s="25">
        <f>MIN(C344+D344,Calculator!$B$13)</f>
        <v/>
      </c>
      <c r="F344" s="25">
        <f>C344+D344-E344</f>
        <v/>
      </c>
      <c r="G344" s="25">
        <f>J343</f>
        <v/>
      </c>
      <c r="H344" s="25">
        <f>G344*Calculator!$B$7/12</f>
        <v/>
      </c>
      <c r="I344" s="25">
        <f>MIN(G344+H344,Calculator!$B$13+IF(A344&gt;=Calculator!$B$11,Calculator!$B$10,0))</f>
        <v/>
      </c>
      <c r="J344" s="25">
        <f>G344+H344-I344</f>
        <v/>
      </c>
    </row>
    <row r="345">
      <c r="A345" s="23" t="n">
        <v>344</v>
      </c>
      <c r="B345" s="24">
        <f>EDATE(Calculator!$B$12,A345-1)</f>
        <v/>
      </c>
      <c r="C345" s="25">
        <f>F344</f>
        <v/>
      </c>
      <c r="D345" s="25">
        <f>C345*Calculator!$B$7/12</f>
        <v/>
      </c>
      <c r="E345" s="25">
        <f>MIN(C345+D345,Calculator!$B$13)</f>
        <v/>
      </c>
      <c r="F345" s="25">
        <f>C345+D345-E345</f>
        <v/>
      </c>
      <c r="G345" s="25">
        <f>J344</f>
        <v/>
      </c>
      <c r="H345" s="25">
        <f>G345*Calculator!$B$7/12</f>
        <v/>
      </c>
      <c r="I345" s="25">
        <f>MIN(G345+H345,Calculator!$B$13+IF(A345&gt;=Calculator!$B$11,Calculator!$B$10,0))</f>
        <v/>
      </c>
      <c r="J345" s="25">
        <f>G345+H345-I345</f>
        <v/>
      </c>
    </row>
    <row r="346">
      <c r="A346" s="23" t="n">
        <v>345</v>
      </c>
      <c r="B346" s="24">
        <f>EDATE(Calculator!$B$12,A346-1)</f>
        <v/>
      </c>
      <c r="C346" s="25">
        <f>F345</f>
        <v/>
      </c>
      <c r="D346" s="25">
        <f>C346*Calculator!$B$7/12</f>
        <v/>
      </c>
      <c r="E346" s="25">
        <f>MIN(C346+D346,Calculator!$B$13)</f>
        <v/>
      </c>
      <c r="F346" s="25">
        <f>C346+D346-E346</f>
        <v/>
      </c>
      <c r="G346" s="25">
        <f>J345</f>
        <v/>
      </c>
      <c r="H346" s="25">
        <f>G346*Calculator!$B$7/12</f>
        <v/>
      </c>
      <c r="I346" s="25">
        <f>MIN(G346+H346,Calculator!$B$13+IF(A346&gt;=Calculator!$B$11,Calculator!$B$10,0))</f>
        <v/>
      </c>
      <c r="J346" s="25">
        <f>G346+H346-I346</f>
        <v/>
      </c>
    </row>
    <row r="347">
      <c r="A347" s="23" t="n">
        <v>346</v>
      </c>
      <c r="B347" s="24">
        <f>EDATE(Calculator!$B$12,A347-1)</f>
        <v/>
      </c>
      <c r="C347" s="25">
        <f>F346</f>
        <v/>
      </c>
      <c r="D347" s="25">
        <f>C347*Calculator!$B$7/12</f>
        <v/>
      </c>
      <c r="E347" s="25">
        <f>MIN(C347+D347,Calculator!$B$13)</f>
        <v/>
      </c>
      <c r="F347" s="25">
        <f>C347+D347-E347</f>
        <v/>
      </c>
      <c r="G347" s="25">
        <f>J346</f>
        <v/>
      </c>
      <c r="H347" s="25">
        <f>G347*Calculator!$B$7/12</f>
        <v/>
      </c>
      <c r="I347" s="25">
        <f>MIN(G347+H347,Calculator!$B$13+IF(A347&gt;=Calculator!$B$11,Calculator!$B$10,0))</f>
        <v/>
      </c>
      <c r="J347" s="25">
        <f>G347+H347-I347</f>
        <v/>
      </c>
    </row>
    <row r="348">
      <c r="A348" s="23" t="n">
        <v>347</v>
      </c>
      <c r="B348" s="24">
        <f>EDATE(Calculator!$B$12,A348-1)</f>
        <v/>
      </c>
      <c r="C348" s="25">
        <f>F347</f>
        <v/>
      </c>
      <c r="D348" s="25">
        <f>C348*Calculator!$B$7/12</f>
        <v/>
      </c>
      <c r="E348" s="25">
        <f>MIN(C348+D348,Calculator!$B$13)</f>
        <v/>
      </c>
      <c r="F348" s="25">
        <f>C348+D348-E348</f>
        <v/>
      </c>
      <c r="G348" s="25">
        <f>J347</f>
        <v/>
      </c>
      <c r="H348" s="25">
        <f>G348*Calculator!$B$7/12</f>
        <v/>
      </c>
      <c r="I348" s="25">
        <f>MIN(G348+H348,Calculator!$B$13+IF(A348&gt;=Calculator!$B$11,Calculator!$B$10,0))</f>
        <v/>
      </c>
      <c r="J348" s="25">
        <f>G348+H348-I348</f>
        <v/>
      </c>
    </row>
    <row r="349">
      <c r="A349" s="23" t="n">
        <v>348</v>
      </c>
      <c r="B349" s="24">
        <f>EDATE(Calculator!$B$12,A349-1)</f>
        <v/>
      </c>
      <c r="C349" s="25">
        <f>F348</f>
        <v/>
      </c>
      <c r="D349" s="25">
        <f>C349*Calculator!$B$7/12</f>
        <v/>
      </c>
      <c r="E349" s="25">
        <f>MIN(C349+D349,Calculator!$B$13)</f>
        <v/>
      </c>
      <c r="F349" s="25">
        <f>C349+D349-E349</f>
        <v/>
      </c>
      <c r="G349" s="25">
        <f>J348</f>
        <v/>
      </c>
      <c r="H349" s="25">
        <f>G349*Calculator!$B$7/12</f>
        <v/>
      </c>
      <c r="I349" s="25">
        <f>MIN(G349+H349,Calculator!$B$13+IF(A349&gt;=Calculator!$B$11,Calculator!$B$10,0))</f>
        <v/>
      </c>
      <c r="J349" s="25">
        <f>G349+H349-I349</f>
        <v/>
      </c>
    </row>
    <row r="350">
      <c r="A350" s="23" t="n">
        <v>349</v>
      </c>
      <c r="B350" s="24">
        <f>EDATE(Calculator!$B$12,A350-1)</f>
        <v/>
      </c>
      <c r="C350" s="25">
        <f>F349</f>
        <v/>
      </c>
      <c r="D350" s="25">
        <f>C350*Calculator!$B$7/12</f>
        <v/>
      </c>
      <c r="E350" s="25">
        <f>MIN(C350+D350,Calculator!$B$13)</f>
        <v/>
      </c>
      <c r="F350" s="25">
        <f>C350+D350-E350</f>
        <v/>
      </c>
      <c r="G350" s="25">
        <f>J349</f>
        <v/>
      </c>
      <c r="H350" s="25">
        <f>G350*Calculator!$B$7/12</f>
        <v/>
      </c>
      <c r="I350" s="25">
        <f>MIN(G350+H350,Calculator!$B$13+IF(A350&gt;=Calculator!$B$11,Calculator!$B$10,0))</f>
        <v/>
      </c>
      <c r="J350" s="25">
        <f>G350+H350-I350</f>
        <v/>
      </c>
    </row>
    <row r="351">
      <c r="A351" s="23" t="n">
        <v>350</v>
      </c>
      <c r="B351" s="24">
        <f>EDATE(Calculator!$B$12,A351-1)</f>
        <v/>
      </c>
      <c r="C351" s="25">
        <f>F350</f>
        <v/>
      </c>
      <c r="D351" s="25">
        <f>C351*Calculator!$B$7/12</f>
        <v/>
      </c>
      <c r="E351" s="25">
        <f>MIN(C351+D351,Calculator!$B$13)</f>
        <v/>
      </c>
      <c r="F351" s="25">
        <f>C351+D351-E351</f>
        <v/>
      </c>
      <c r="G351" s="25">
        <f>J350</f>
        <v/>
      </c>
      <c r="H351" s="25">
        <f>G351*Calculator!$B$7/12</f>
        <v/>
      </c>
      <c r="I351" s="25">
        <f>MIN(G351+H351,Calculator!$B$13+IF(A351&gt;=Calculator!$B$11,Calculator!$B$10,0))</f>
        <v/>
      </c>
      <c r="J351" s="25">
        <f>G351+H351-I351</f>
        <v/>
      </c>
    </row>
    <row r="352">
      <c r="A352" s="23" t="n">
        <v>351</v>
      </c>
      <c r="B352" s="24">
        <f>EDATE(Calculator!$B$12,A352-1)</f>
        <v/>
      </c>
      <c r="C352" s="25">
        <f>F351</f>
        <v/>
      </c>
      <c r="D352" s="25">
        <f>C352*Calculator!$B$7/12</f>
        <v/>
      </c>
      <c r="E352" s="25">
        <f>MIN(C352+D352,Calculator!$B$13)</f>
        <v/>
      </c>
      <c r="F352" s="25">
        <f>C352+D352-E352</f>
        <v/>
      </c>
      <c r="G352" s="25">
        <f>J351</f>
        <v/>
      </c>
      <c r="H352" s="25">
        <f>G352*Calculator!$B$7/12</f>
        <v/>
      </c>
      <c r="I352" s="25">
        <f>MIN(G352+H352,Calculator!$B$13+IF(A352&gt;=Calculator!$B$11,Calculator!$B$10,0))</f>
        <v/>
      </c>
      <c r="J352" s="25">
        <f>G352+H352-I352</f>
        <v/>
      </c>
    </row>
    <row r="353">
      <c r="A353" s="23" t="n">
        <v>352</v>
      </c>
      <c r="B353" s="24">
        <f>EDATE(Calculator!$B$12,A353-1)</f>
        <v/>
      </c>
      <c r="C353" s="25">
        <f>F352</f>
        <v/>
      </c>
      <c r="D353" s="25">
        <f>C353*Calculator!$B$7/12</f>
        <v/>
      </c>
      <c r="E353" s="25">
        <f>MIN(C353+D353,Calculator!$B$13)</f>
        <v/>
      </c>
      <c r="F353" s="25">
        <f>C353+D353-E353</f>
        <v/>
      </c>
      <c r="G353" s="25">
        <f>J352</f>
        <v/>
      </c>
      <c r="H353" s="25">
        <f>G353*Calculator!$B$7/12</f>
        <v/>
      </c>
      <c r="I353" s="25">
        <f>MIN(G353+H353,Calculator!$B$13+IF(A353&gt;=Calculator!$B$11,Calculator!$B$10,0))</f>
        <v/>
      </c>
      <c r="J353" s="25">
        <f>G353+H353-I353</f>
        <v/>
      </c>
    </row>
    <row r="354">
      <c r="A354" s="23" t="n">
        <v>353</v>
      </c>
      <c r="B354" s="24">
        <f>EDATE(Calculator!$B$12,A354-1)</f>
        <v/>
      </c>
      <c r="C354" s="25">
        <f>F353</f>
        <v/>
      </c>
      <c r="D354" s="25">
        <f>C354*Calculator!$B$7/12</f>
        <v/>
      </c>
      <c r="E354" s="25">
        <f>MIN(C354+D354,Calculator!$B$13)</f>
        <v/>
      </c>
      <c r="F354" s="25">
        <f>C354+D354-E354</f>
        <v/>
      </c>
      <c r="G354" s="25">
        <f>J353</f>
        <v/>
      </c>
      <c r="H354" s="25">
        <f>G354*Calculator!$B$7/12</f>
        <v/>
      </c>
      <c r="I354" s="25">
        <f>MIN(G354+H354,Calculator!$B$13+IF(A354&gt;=Calculator!$B$11,Calculator!$B$10,0))</f>
        <v/>
      </c>
      <c r="J354" s="25">
        <f>G354+H354-I354</f>
        <v/>
      </c>
    </row>
    <row r="355">
      <c r="A355" s="23" t="n">
        <v>354</v>
      </c>
      <c r="B355" s="24">
        <f>EDATE(Calculator!$B$12,A355-1)</f>
        <v/>
      </c>
      <c r="C355" s="25">
        <f>F354</f>
        <v/>
      </c>
      <c r="D355" s="25">
        <f>C355*Calculator!$B$7/12</f>
        <v/>
      </c>
      <c r="E355" s="25">
        <f>MIN(C355+D355,Calculator!$B$13)</f>
        <v/>
      </c>
      <c r="F355" s="25">
        <f>C355+D355-E355</f>
        <v/>
      </c>
      <c r="G355" s="25">
        <f>J354</f>
        <v/>
      </c>
      <c r="H355" s="25">
        <f>G355*Calculator!$B$7/12</f>
        <v/>
      </c>
      <c r="I355" s="25">
        <f>MIN(G355+H355,Calculator!$B$13+IF(A355&gt;=Calculator!$B$11,Calculator!$B$10,0))</f>
        <v/>
      </c>
      <c r="J355" s="25">
        <f>G355+H355-I355</f>
        <v/>
      </c>
    </row>
    <row r="356">
      <c r="A356" s="23" t="n">
        <v>355</v>
      </c>
      <c r="B356" s="24">
        <f>EDATE(Calculator!$B$12,A356-1)</f>
        <v/>
      </c>
      <c r="C356" s="25">
        <f>F355</f>
        <v/>
      </c>
      <c r="D356" s="25">
        <f>C356*Calculator!$B$7/12</f>
        <v/>
      </c>
      <c r="E356" s="25">
        <f>MIN(C356+D356,Calculator!$B$13)</f>
        <v/>
      </c>
      <c r="F356" s="25">
        <f>C356+D356-E356</f>
        <v/>
      </c>
      <c r="G356" s="25">
        <f>J355</f>
        <v/>
      </c>
      <c r="H356" s="25">
        <f>G356*Calculator!$B$7/12</f>
        <v/>
      </c>
      <c r="I356" s="25">
        <f>MIN(G356+H356,Calculator!$B$13+IF(A356&gt;=Calculator!$B$11,Calculator!$B$10,0))</f>
        <v/>
      </c>
      <c r="J356" s="25">
        <f>G356+H356-I356</f>
        <v/>
      </c>
    </row>
    <row r="357">
      <c r="A357" s="23" t="n">
        <v>356</v>
      </c>
      <c r="B357" s="24">
        <f>EDATE(Calculator!$B$12,A357-1)</f>
        <v/>
      </c>
      <c r="C357" s="25">
        <f>F356</f>
        <v/>
      </c>
      <c r="D357" s="25">
        <f>C357*Calculator!$B$7/12</f>
        <v/>
      </c>
      <c r="E357" s="25">
        <f>MIN(C357+D357,Calculator!$B$13)</f>
        <v/>
      </c>
      <c r="F357" s="25">
        <f>C357+D357-E357</f>
        <v/>
      </c>
      <c r="G357" s="25">
        <f>J356</f>
        <v/>
      </c>
      <c r="H357" s="25">
        <f>G357*Calculator!$B$7/12</f>
        <v/>
      </c>
      <c r="I357" s="25">
        <f>MIN(G357+H357,Calculator!$B$13+IF(A357&gt;=Calculator!$B$11,Calculator!$B$10,0))</f>
        <v/>
      </c>
      <c r="J357" s="25">
        <f>G357+H357-I357</f>
        <v/>
      </c>
    </row>
    <row r="358">
      <c r="A358" s="23" t="n">
        <v>357</v>
      </c>
      <c r="B358" s="24">
        <f>EDATE(Calculator!$B$12,A358-1)</f>
        <v/>
      </c>
      <c r="C358" s="25">
        <f>F357</f>
        <v/>
      </c>
      <c r="D358" s="25">
        <f>C358*Calculator!$B$7/12</f>
        <v/>
      </c>
      <c r="E358" s="25">
        <f>MIN(C358+D358,Calculator!$B$13)</f>
        <v/>
      </c>
      <c r="F358" s="25">
        <f>C358+D358-E358</f>
        <v/>
      </c>
      <c r="G358" s="25">
        <f>J357</f>
        <v/>
      </c>
      <c r="H358" s="25">
        <f>G358*Calculator!$B$7/12</f>
        <v/>
      </c>
      <c r="I358" s="25">
        <f>MIN(G358+H358,Calculator!$B$13+IF(A358&gt;=Calculator!$B$11,Calculator!$B$10,0))</f>
        <v/>
      </c>
      <c r="J358" s="25">
        <f>G358+H358-I358</f>
        <v/>
      </c>
    </row>
    <row r="359">
      <c r="A359" s="23" t="n">
        <v>358</v>
      </c>
      <c r="B359" s="24">
        <f>EDATE(Calculator!$B$12,A359-1)</f>
        <v/>
      </c>
      <c r="C359" s="25">
        <f>F358</f>
        <v/>
      </c>
      <c r="D359" s="25">
        <f>C359*Calculator!$B$7/12</f>
        <v/>
      </c>
      <c r="E359" s="25">
        <f>MIN(C359+D359,Calculator!$B$13)</f>
        <v/>
      </c>
      <c r="F359" s="25">
        <f>C359+D359-E359</f>
        <v/>
      </c>
      <c r="G359" s="25">
        <f>J358</f>
        <v/>
      </c>
      <c r="H359" s="25">
        <f>G359*Calculator!$B$7/12</f>
        <v/>
      </c>
      <c r="I359" s="25">
        <f>MIN(G359+H359,Calculator!$B$13+IF(A359&gt;=Calculator!$B$11,Calculator!$B$10,0))</f>
        <v/>
      </c>
      <c r="J359" s="25">
        <f>G359+H359-I359</f>
        <v/>
      </c>
    </row>
    <row r="360">
      <c r="A360" s="23" t="n">
        <v>359</v>
      </c>
      <c r="B360" s="24">
        <f>EDATE(Calculator!$B$12,A360-1)</f>
        <v/>
      </c>
      <c r="C360" s="25">
        <f>F359</f>
        <v/>
      </c>
      <c r="D360" s="25">
        <f>C360*Calculator!$B$7/12</f>
        <v/>
      </c>
      <c r="E360" s="25">
        <f>MIN(C360+D360,Calculator!$B$13)</f>
        <v/>
      </c>
      <c r="F360" s="25">
        <f>C360+D360-E360</f>
        <v/>
      </c>
      <c r="G360" s="25">
        <f>J359</f>
        <v/>
      </c>
      <c r="H360" s="25">
        <f>G360*Calculator!$B$7/12</f>
        <v/>
      </c>
      <c r="I360" s="25">
        <f>MIN(G360+H360,Calculator!$B$13+IF(A360&gt;=Calculator!$B$11,Calculator!$B$10,0))</f>
        <v/>
      </c>
      <c r="J360" s="25">
        <f>G360+H360-I360</f>
        <v/>
      </c>
    </row>
    <row r="361">
      <c r="A361" s="23" t="n">
        <v>360</v>
      </c>
      <c r="B361" s="24">
        <f>EDATE(Calculator!$B$12,A361-1)</f>
        <v/>
      </c>
      <c r="C361" s="25">
        <f>F360</f>
        <v/>
      </c>
      <c r="D361" s="25">
        <f>C361*Calculator!$B$7/12</f>
        <v/>
      </c>
      <c r="E361" s="25">
        <f>MIN(C361+D361,Calculator!$B$13)</f>
        <v/>
      </c>
      <c r="F361" s="25">
        <f>C361+D361-E361</f>
        <v/>
      </c>
      <c r="G361" s="25">
        <f>J360</f>
        <v/>
      </c>
      <c r="H361" s="25">
        <f>G361*Calculator!$B$7/12</f>
        <v/>
      </c>
      <c r="I361" s="25">
        <f>MIN(G361+H361,Calculator!$B$13+IF(A361&gt;=Calculator!$B$11,Calculator!$B$10,0))</f>
        <v/>
      </c>
      <c r="J361" s="25">
        <f>G361+H361-I361</f>
        <v/>
      </c>
    </row>
  </sheetData>
  <printOptions horizontalCentered="1"/>
  <pageMargins left="0.5" right="0.5" top="0.5" bottom="0.5" header="0.3" footer="0.3"/>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B1:B24"/>
  <sheetViews>
    <sheetView showGridLines="0" workbookViewId="0">
      <selection activeCell="A1" sqref="A1"/>
    </sheetView>
  </sheetViews>
  <sheetFormatPr baseColWidth="8" defaultRowHeight="15"/>
  <cols>
    <col width="3" customWidth="1" min="1" max="1"/>
    <col width="100" customWidth="1" min="2" max="2"/>
  </cols>
  <sheetData>
    <row r="1" ht="35.09999999999999" customHeight="1">
      <c r="B1" s="26" t="inlineStr">
        <is>
          <t>LOAN EXTRA-PAYMENT CALCULATOR (FREE)</t>
        </is>
      </c>
    </row>
    <row r="2" ht="24.95" customHeight="1">
      <c r="B2" s="2" t="inlineStr">
        <is>
          <t>A free, one-loan taste of Loan Payoff Calculator — Extra Payments.</t>
        </is>
      </c>
    </row>
    <row r="4" ht="69.90000000000001" customHeight="1">
      <c r="B4" s="27" t="inlineStr">
        <is>
          <t>Type your loan's balance, APR and payment (or the months left, if you leave the payment blank) on the Calculator tab, add a monthly extra and the month it starts, and the results update instantly: when the loan is paid off with and without the extra, the interest you skip, and how many months sooner you finish. The Schedule tab shows the full month-by-month math behind both answers — nothing to type there.</t>
        </is>
      </c>
    </row>
    <row r="6" ht="27.85" customHeight="1">
      <c r="B6" s="28" t="inlineStr">
        <is>
          <t>What the full workbook adds</t>
        </is>
      </c>
    </row>
    <row r="7" ht="90" customHeight="1">
      <c r="B7" s="27" t="inlineStr">
        <is>
          <t>Up to eight loans in one file; one-time payments on the months they arrive (a refund, a bonus); payments every two weeks; 0% promo plans and the interest that lands if the promo balance isn't cleared; three repayment orders compared month by month with the freed-up payment rolled forward; and whether the same money would do better in savings after tax.</t>
        </is>
      </c>
    </row>
    <row r="9" ht="24.225" customHeight="1">
      <c r="B9" s="29" t="inlineStr">
        <is>
          <t>Get it at ardentworkshop.com/products/loan-payoff-calculator-extra-payments/.</t>
        </is>
      </c>
    </row>
    <row r="10" ht="24.225" customHeight="1">
      <c r="B10" s="29" t="inlineStr">
        <is>
          <t>See the whole shelf at ardentworkshop.com.</t>
        </is>
      </c>
    </row>
    <row r="12" ht="27.85" customHeight="1">
      <c r="B12" s="28" t="inlineStr">
        <is>
          <t>How to use it</t>
        </is>
      </c>
    </row>
    <row r="13" ht="24.95" customHeight="1">
      <c r="B13" s="30" t="inlineStr">
        <is>
          <t>1.  Read your latest statement for this loan's balance, APR and payment.</t>
        </is>
      </c>
    </row>
    <row r="14" ht="24.95" customHeight="1">
      <c r="B14" s="30" t="inlineStr">
        <is>
          <t>2.  On the Calculator tab, replace the sample numbers in the cream cells with yours.</t>
        </is>
      </c>
    </row>
    <row r="15" ht="40.9" customHeight="1">
      <c r="B15" s="30" t="inlineStr">
        <is>
          <t>3.  Set a monthly extra and the month it starts — or leave the extra at 0 to see the payment-only payoff first.</t>
        </is>
      </c>
    </row>
    <row r="16" ht="24.95" customHeight="1">
      <c r="B16" s="30" t="inlineStr">
        <is>
          <t>4.  Read the results on the right; the Schedule tab shows the month-by-month numbers behind them.</t>
        </is>
      </c>
    </row>
    <row r="17" ht="56.85" customHeight="1">
      <c r="B17" s="30" t="inlineStr">
        <is>
          <t>5.  Before you send an extra payment, ask your lender to apply it to PRINCIPAL. Some lenders treat extra money as an early payment of next month's bill instead, which can save little or no interest.</t>
        </is>
      </c>
    </row>
    <row r="19" ht="26.4" customHeight="1">
      <c r="B19" s="31" t="inlineStr">
        <is>
          <t>Planning math — not financial advice</t>
        </is>
      </c>
    </row>
    <row r="20" ht="104.7" customHeight="1">
      <c r="B20" s="32" t="inlineStr">
        <is>
          <t>The sample loan is fictional — replace it with the figures on your own statement. This is a planning tool, not financial, tax or legal advice — check your figures with your lender and a qualified professional for your situation. It uses plain monthly amortization only, a monthly rate of APR ÷ 12 on the balance you start the month with, on this one loan and this one extra — a loan that accrues interest daily (as some auto loans do) can differ from your lender's figures by a few dollars a month.</t>
        </is>
      </c>
    </row>
    <row r="22" ht="24.95" customHeight="1">
      <c r="B22" s="33" t="inlineStr">
        <is>
          <t>➔  Get the full Loan Payoff Calculator — Extra Payments</t>
        </is>
      </c>
    </row>
    <row r="23" ht="23.5" customHeight="1">
      <c r="B23" s="34" t="inlineStr">
        <is>
          <t>ardentworkshop.com</t>
        </is>
      </c>
    </row>
    <row r="24" ht="22.05" customHeight="1">
      <c r="B24" s="35" t="inlineStr">
        <is>
          <t>© Ardent Workshop LLC. Free to use; please don't resell or redistribute.</t>
        </is>
      </c>
    </row>
  </sheetData>
  <hyperlinks>
    <hyperlink xmlns:r="http://schemas.openxmlformats.org/officeDocument/2006/relationships" ref="B9" r:id="rId1"/>
    <hyperlink xmlns:r="http://schemas.openxmlformats.org/officeDocument/2006/relationships" ref="B10" r:id="rId2"/>
    <hyperlink xmlns:r="http://schemas.openxmlformats.org/officeDocument/2006/relationships" ref="B22" r:id="rId3"/>
    <hyperlink xmlns:r="http://schemas.openxmlformats.org/officeDocument/2006/relationships" ref="B23" r:id="rId4"/>
  </hyperlinks>
  <printOptions horizontalCentered="1"/>
  <pageMargins left="0.5" right="0.5" top="0.5" bottom="0.5" header="0.3" footer="0.3"/>
  <pageSetup orientation="portrait"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erms:created xmlns:dcterms="http://purl.org/dc/terms/" xmlns:xsi="http://www.w3.org/2001/XMLSchema-instance" xsi:type="dcterms:W3CDTF">2026-09-16T00:00:00Z</dcterms:created>
  <dcterms:modified xmlns:dcterms="http://purl.org/dc/terms/" xmlns:xsi="http://www.w3.org/2001/XMLSchema-instance" xsi:type="dcterms:W3CDTF">2026-09-16T00:00:00Z</dcterms:modified>
</cp:coreProperties>
</file>