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b Pricing Calculator" sheetId="1" state="visible" r:id="rId1"/>
  </sheets>
  <definedNames>
    <definedName name="_xlnm.Print_Area" localSheetId="0">'Job Pricing Calculator'!$A$1:$F$89</definedName>
  </definedNames>
  <calcPr calcId="124519" fullCalcOnLoad="1"/>
</workbook>
</file>

<file path=xl/styles.xml><?xml version="1.0" encoding="utf-8"?>
<styleSheet xmlns="http://schemas.openxmlformats.org/spreadsheetml/2006/main">
  <numFmts count="3">
    <numFmt numFmtId="164" formatCode="$#,##0"/>
    <numFmt numFmtId="165" formatCode="$#,##0.00"/>
    <numFmt numFmtId="166" formatCode="0.0"/>
  </numFmts>
  <fonts count="22">
    <font>
      <name val="Calibri"/>
      <family val="2"/>
      <color theme="1"/>
      <sz val="11"/>
      <scheme val="minor"/>
    </font>
    <font>
      <name val="Calibri"/>
      <b val="1"/>
      <color rgb="001A2744"/>
      <sz val="16"/>
    </font>
    <font>
      <name val="Calibri"/>
      <b val="1"/>
      <color rgb="002F5F2C"/>
      <sz val="11"/>
    </font>
    <font>
      <name val="Calibri"/>
      <b val="1"/>
      <color rgb="002F5F2C"/>
      <sz val="9.5"/>
    </font>
    <font>
      <name val="Calibri"/>
      <color rgb="001A2744"/>
      <sz val="11"/>
    </font>
    <font>
      <name val="Calibri"/>
      <b val="1"/>
      <color rgb="001A2744"/>
      <sz val="10"/>
    </font>
    <font>
      <name val="Calibri"/>
      <b val="1"/>
      <color rgb="001A2744"/>
      <sz val="11"/>
    </font>
    <font>
      <name val="Calibri"/>
      <i val="1"/>
      <color rgb="002A2F3A"/>
      <sz val="8.5"/>
    </font>
    <font>
      <name val="Calibri"/>
      <b val="1"/>
      <color rgb="00FFFFFF"/>
      <sz val="9.5"/>
    </font>
    <font>
      <name val="Calibri"/>
      <color rgb="002F5F2C"/>
      <sz val="10"/>
    </font>
    <font>
      <name val="Calibri"/>
      <b val="1"/>
      <color rgb="002F5F2C"/>
      <sz val="10.5"/>
    </font>
    <font>
      <name val="Calibri"/>
      <b val="1"/>
      <color rgb="002F5F2C"/>
      <sz val="12"/>
    </font>
    <font>
      <name val="Calibri"/>
      <i val="1"/>
      <color rgb="002F5F2C"/>
      <sz val="8.5"/>
    </font>
    <font>
      <name val="Calibri"/>
      <b val="1"/>
      <color rgb="002D5F8A"/>
      <sz val="11"/>
    </font>
    <font>
      <name val="Calibri"/>
      <i val="1"/>
      <color rgb="002A2F3A"/>
      <sz val="9"/>
    </font>
    <font>
      <name val="Calibri"/>
      <color rgb="002A2F3A"/>
      <sz val="10"/>
    </font>
    <font>
      <name val="Calibri"/>
      <b val="1"/>
      <color rgb="001A2744"/>
      <sz val="10.5"/>
    </font>
    <font>
      <name val="Calibri"/>
      <color rgb="002A2F3A"/>
      <sz val="9.5"/>
    </font>
    <font>
      <name val="Calibri"/>
      <b val="1"/>
      <color rgb="00FFFFFF"/>
      <sz val="10.5"/>
    </font>
    <font>
      <name val="Calibri"/>
      <b val="1"/>
      <color rgb="002F5F2C"/>
      <sz val="10.5"/>
      <u val="single"/>
    </font>
    <font>
      <name val="Calibri"/>
      <b val="1"/>
      <color rgb="002F5F2C"/>
      <sz val="9.5"/>
      <u val="single"/>
    </font>
    <font>
      <name val="Calibri"/>
      <i val="1"/>
      <color rgb="005C6470"/>
      <sz val="8.5"/>
    </font>
  </fonts>
  <fills count="10">
    <fill>
      <patternFill/>
    </fill>
    <fill>
      <patternFill patternType="gray125"/>
    </fill>
    <fill>
      <patternFill patternType="solid">
        <fgColor rgb="00E3F0DF"/>
      </patternFill>
    </fill>
    <fill>
      <patternFill patternType="solid">
        <fgColor rgb="00F4F2EE"/>
      </patternFill>
    </fill>
    <fill>
      <patternFill patternType="solid">
        <fgColor rgb="00FEF6E9"/>
      </patternFill>
    </fill>
    <fill>
      <patternFill patternType="solid">
        <fgColor rgb="00CFE6E8"/>
      </patternFill>
    </fill>
    <fill>
      <patternFill patternType="solid">
        <fgColor rgb="001A2744"/>
      </patternFill>
    </fill>
    <fill>
      <patternFill patternType="solid">
        <fgColor rgb="00E1ECF5"/>
      </patternFill>
    </fill>
    <fill>
      <patternFill patternType="solid">
        <fgColor rgb="003E7B3A"/>
      </patternFill>
    </fill>
    <fill>
      <patternFill patternType="solid">
        <fgColor rgb="002D5F8A"/>
      </patternFill>
    </fill>
  </fills>
  <borders count="3">
    <border>
      <left/>
      <right/>
      <top/>
      <bottom/>
      <diagonal/>
    </border>
    <border>
      <bottom style="thin">
        <color rgb="00877E6E"/>
      </bottom>
    </border>
    <border>
      <left/>
      <right/>
      <top/>
      <bottom style="thin">
        <color rgb="00877E6E"/>
      </bottom>
      <diagonal/>
    </border>
  </borders>
  <cellStyleXfs count="1">
    <xf numFmtId="0" fontId="0" fillId="0" borderId="0"/>
  </cellStyleXfs>
  <cellXfs count="54">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0" applyAlignment="1" pivotButton="0" quotePrefix="0" xfId="0">
      <alignment vertical="center" wrapText="1"/>
    </xf>
    <xf numFmtId="0" fontId="4" fillId="2" borderId="0" pivotButton="0" quotePrefix="0" xfId="0"/>
    <xf numFmtId="0" fontId="2" fillId="2" borderId="0" applyAlignment="1" pivotButton="0" quotePrefix="0" xfId="0">
      <alignment vertical="center"/>
    </xf>
    <xf numFmtId="0" fontId="5" fillId="3" borderId="0" applyAlignment="1" pivotButton="0" quotePrefix="0" xfId="0">
      <alignment vertical="center" wrapText="1"/>
    </xf>
    <xf numFmtId="0" fontId="4" fillId="3" borderId="0" pivotButton="0" quotePrefix="0" xfId="0"/>
    <xf numFmtId="164" fontId="6" fillId="4" borderId="0" applyAlignment="1" pivotButton="0" quotePrefix="0" xfId="0">
      <alignment horizontal="left" vertical="center"/>
    </xf>
    <xf numFmtId="0" fontId="4" fillId="4" borderId="0" pivotButton="0" quotePrefix="0" xfId="0"/>
    <xf numFmtId="0" fontId="7" fillId="0" borderId="0" applyAlignment="1" pivotButton="0" quotePrefix="0" xfId="0">
      <alignment vertical="center" wrapText="1"/>
    </xf>
    <xf numFmtId="0" fontId="4" fillId="0" borderId="0" pivotButton="0" quotePrefix="0" xfId="0"/>
    <xf numFmtId="165" fontId="6" fillId="4" borderId="0" applyAlignment="1" pivotButton="0" quotePrefix="0" xfId="0">
      <alignment horizontal="left" vertical="center"/>
    </xf>
    <xf numFmtId="9" fontId="6" fillId="4" borderId="0" applyAlignment="1" pivotButton="0" quotePrefix="0" xfId="0">
      <alignment horizontal="left" vertical="center"/>
    </xf>
    <xf numFmtId="3" fontId="6" fillId="4" borderId="0" applyAlignment="1" pivotButton="0" quotePrefix="0" xfId="0">
      <alignment horizontal="left" vertical="center"/>
    </xf>
    <xf numFmtId="165" fontId="2" fillId="5" borderId="0" applyAlignment="1" pivotButton="0" quotePrefix="0" xfId="0">
      <alignment horizontal="left" vertical="center"/>
    </xf>
    <xf numFmtId="0" fontId="4" fillId="5" borderId="0" pivotButton="0" quotePrefix="0" xfId="0"/>
    <xf numFmtId="0" fontId="6" fillId="4" borderId="0" applyAlignment="1" pivotButton="0" quotePrefix="0" xfId="0">
      <alignment horizontal="left" vertical="center"/>
    </xf>
    <xf numFmtId="166" fontId="6" fillId="4" borderId="0" applyAlignment="1" pivotButton="0" quotePrefix="0" xfId="0">
      <alignment horizontal="left" vertical="center"/>
    </xf>
    <xf numFmtId="1" fontId="6" fillId="4" borderId="0" applyAlignment="1" pivotButton="0" quotePrefix="0" xfId="0">
      <alignment horizontal="left" vertical="center"/>
    </xf>
    <xf numFmtId="166" fontId="2" fillId="5" borderId="0" applyAlignment="1" pivotButton="0" quotePrefix="0" xfId="0">
      <alignment horizontal="left" vertical="center"/>
    </xf>
    <xf numFmtId="0" fontId="8" fillId="6" borderId="0" applyAlignment="1" pivotButton="0" quotePrefix="0" xfId="0">
      <alignment horizontal="left" vertical="center"/>
    </xf>
    <xf numFmtId="0" fontId="4" fillId="6" borderId="0" pivotButton="0" quotePrefix="0" xfId="0"/>
    <xf numFmtId="0" fontId="8" fillId="6" borderId="0" applyAlignment="1" pivotButton="0" quotePrefix="0" xfId="0">
      <alignment horizontal="right" vertical="center"/>
    </xf>
    <xf numFmtId="0" fontId="5" fillId="3" borderId="1" applyAlignment="1" pivotButton="0" quotePrefix="0" xfId="0">
      <alignment vertical="center"/>
    </xf>
    <xf numFmtId="0" fontId="4" fillId="3" borderId="2" pivotButton="0" quotePrefix="0" xfId="0"/>
    <xf numFmtId="166" fontId="9" fillId="5" borderId="1" applyAlignment="1" pivotButton="0" quotePrefix="0" xfId="0">
      <alignment horizontal="right" vertical="center"/>
    </xf>
    <xf numFmtId="165" fontId="9" fillId="5" borderId="1" applyAlignment="1" pivotButton="0" quotePrefix="0" xfId="0">
      <alignment horizontal="right" vertical="center"/>
    </xf>
    <xf numFmtId="165" fontId="10" fillId="5" borderId="1" applyAlignment="1" pivotButton="0" quotePrefix="0" xfId="0">
      <alignment horizontal="right" vertical="center"/>
    </xf>
    <xf numFmtId="0" fontId="7" fillId="0" borderId="1" applyAlignment="1" pivotButton="0" quotePrefix="0" xfId="0">
      <alignment vertical="center" wrapText="1"/>
    </xf>
    <xf numFmtId="0" fontId="9" fillId="5" borderId="1" applyAlignment="1" pivotButton="0" quotePrefix="0" xfId="0">
      <alignment vertical="center"/>
    </xf>
    <xf numFmtId="165" fontId="11" fillId="2" borderId="0" applyAlignment="1" pivotButton="0" quotePrefix="0" xfId="0">
      <alignment horizontal="right" vertical="center"/>
    </xf>
    <xf numFmtId="0" fontId="12" fillId="2" borderId="0" applyAlignment="1" pivotButton="0" quotePrefix="0" xfId="0">
      <alignment vertical="center"/>
    </xf>
    <xf numFmtId="165" fontId="11" fillId="5" borderId="0" applyAlignment="1" pivotButton="0" quotePrefix="0" xfId="0">
      <alignment horizontal="left" vertical="center"/>
    </xf>
    <xf numFmtId="9" fontId="11" fillId="5" borderId="0" applyAlignment="1" pivotButton="0" quotePrefix="0" xfId="0">
      <alignment horizontal="left" vertical="center"/>
    </xf>
    <xf numFmtId="0" fontId="2" fillId="5" borderId="0" applyAlignment="1" pivotButton="0" quotePrefix="0" xfId="0">
      <alignment horizontal="left" vertical="center"/>
    </xf>
    <xf numFmtId="0" fontId="13" fillId="7" borderId="0" applyAlignment="1" pivotButton="0" quotePrefix="0" xfId="0">
      <alignment vertical="center"/>
    </xf>
    <xf numFmtId="0" fontId="4" fillId="7" borderId="0" pivotButton="0" quotePrefix="0" xfId="0"/>
    <xf numFmtId="165" fontId="13" fillId="5" borderId="0" applyAlignment="1" pivotButton="0" quotePrefix="0" xfId="0">
      <alignment horizontal="left" vertical="center"/>
    </xf>
    <xf numFmtId="0" fontId="13" fillId="5" borderId="0" applyAlignment="1" pivotButton="0" quotePrefix="0" xfId="0">
      <alignment horizontal="left" vertical="center"/>
    </xf>
    <xf numFmtId="0" fontId="14" fillId="0" borderId="0" applyAlignment="1" pivotButton="0" quotePrefix="0" xfId="0">
      <alignment vertical="center" wrapText="1"/>
    </xf>
    <xf numFmtId="0" fontId="15" fillId="4" borderId="1" applyAlignment="1" pivotButton="0" quotePrefix="0" xfId="0">
      <alignment vertical="center"/>
    </xf>
    <xf numFmtId="0" fontId="4" fillId="4" borderId="2" pivotButton="0" quotePrefix="0" xfId="0"/>
    <xf numFmtId="1" fontId="16" fillId="4" borderId="1" applyAlignment="1" pivotButton="0" quotePrefix="0" xfId="0">
      <alignment horizontal="right" vertical="center"/>
    </xf>
    <xf numFmtId="0" fontId="17" fillId="4" borderId="1" applyAlignment="1" pivotButton="0" quotePrefix="0" xfId="0">
      <alignment vertical="center"/>
    </xf>
    <xf numFmtId="2" fontId="16" fillId="4" borderId="1" applyAlignment="1" pivotButton="0" quotePrefix="0" xfId="0">
      <alignment horizontal="right" vertical="center"/>
    </xf>
    <xf numFmtId="0" fontId="18" fillId="8" borderId="0" applyAlignment="1" pivotButton="0" quotePrefix="0" xfId="0">
      <alignment vertical="center" wrapText="1"/>
    </xf>
    <xf numFmtId="0" fontId="4" fillId="8" borderId="0" pivotButton="0" quotePrefix="0" xfId="0"/>
    <xf numFmtId="0" fontId="17" fillId="0" borderId="0" applyAlignment="1" pivotButton="0" quotePrefix="0" xfId="0">
      <alignment vertical="top" wrapText="1"/>
    </xf>
    <xf numFmtId="0" fontId="18" fillId="9" borderId="0" applyAlignment="1" pivotButton="0" quotePrefix="0" xfId="0">
      <alignment vertical="center" wrapText="1"/>
    </xf>
    <xf numFmtId="0" fontId="4" fillId="9" borderId="0" pivotButton="0" quotePrefix="0" xfId="0"/>
    <xf numFmtId="0" fontId="19" fillId="2" borderId="0" applyAlignment="1" pivotButton="0" quotePrefix="0" xfId="0">
      <alignment vertical="center"/>
    </xf>
    <xf numFmtId="0" fontId="20" fillId="0" borderId="0" applyAlignment="1" pivotButton="0" quotePrefix="0" xfId="0">
      <alignment vertical="center"/>
    </xf>
    <xf numFmtId="0" fontId="21" fillId="0" borderId="0" applyAlignment="1" pivotButton="0" quotePrefix="0" xfId="0">
      <alignment vertical="top" wrapText="1"/>
    </xf>
  </cellXfs>
  <cellStyles count="1">
    <cellStyle name="Normal" xfId="0" builtinId="0" hidden="0"/>
  </cellStyles>
  <dxfs count="3">
    <dxf>
      <font>
        <b val="1"/>
        <color rgb="0014584B"/>
      </font>
      <fill>
        <patternFill patternType="solid">
          <fgColor rgb="00BFE3D3"/>
          <bgColor rgb="00BFE3D3"/>
        </patternFill>
      </fill>
    </dxf>
    <dxf>
      <font>
        <b val="1"/>
        <color rgb="008A4F0F"/>
      </font>
      <fill>
        <patternFill patternType="solid">
          <fgColor rgb="00FBE0BE"/>
          <bgColor rgb="00FBE0BE"/>
        </patternFill>
      </fill>
    </dxf>
    <dxf>
      <font>
        <b val="1"/>
        <color rgb="007A2E12"/>
      </font>
      <fill>
        <patternFill patternType="solid">
          <fgColor rgb="00F3B7A4"/>
          <bgColor rgb="00F3B7A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lawn-care-and-snow-removal-seasonal-route-and-pricing-workbook/?utm_source=free_tool&amp;utm_medium=lite&amp;utm_campaign=lawn-care-and-snow-removal-seasonal-route-and-pricing-workbook&amp;utm_content=lite_xlsx" TargetMode="External" Id="rId1"/><Relationship Type="http://schemas.openxmlformats.org/officeDocument/2006/relationships/hyperlink" Target="https://www.ardentworkshop.com/resources/lawn-and-snow-job-pricing-calculator/?utm_source=free_tool&amp;utm_medium=lite&amp;utm_campaign=lawn-care-and-snow-removal-seasonal-route-and-pricing-workbook&amp;utm_content=lite_xlsx_page" TargetMode="External" Id="rId2"/><Relationship Type="http://schemas.openxmlformats.org/officeDocument/2006/relationships/hyperlink" Target="https://www.ardentworkshop.com/?utm_source=free_tool&amp;utm_medium=lite&amp;utm_campaign=lawn-care-and-snow-removal-seasonal-route-and-pricing-workbook&amp;utm_content=lite_xlsx_home" TargetMode="External" Id="rId3"/></Relationships>
</file>

<file path=xl/worksheets/sheet1.xml><?xml version="1.0" encoding="utf-8"?>
<worksheet xmlns="http://schemas.openxmlformats.org/spreadsheetml/2006/main">
  <sheetPr>
    <outlinePr summaryBelow="1" summaryRight="1"/>
    <pageSetUpPr fitToPage="1"/>
  </sheetPr>
  <dimension ref="A1:F89"/>
  <sheetViews>
    <sheetView showGridLines="0" workbookViewId="0">
      <selection activeCell="A1" sqref="A1"/>
    </sheetView>
  </sheetViews>
  <sheetFormatPr baseColWidth="8" defaultRowHeight="15"/>
  <cols>
    <col width="24" customWidth="1" min="1" max="1"/>
    <col width="20" customWidth="1" min="2" max="2"/>
    <col width="15" customWidth="1" min="3" max="3"/>
    <col width="17" customWidth="1" min="4" max="4"/>
    <col width="16" customWidth="1" min="5" max="5"/>
    <col width="40" customWidth="1" min="6" max="6"/>
  </cols>
  <sheetData>
    <row r="1" ht="26" customHeight="1">
      <c r="A1" s="1" t="inlineStr">
        <is>
          <t>Lawn &amp; Snow Job Pricing Calculator</t>
        </is>
      </c>
    </row>
    <row r="2" ht="30" customHeight="1">
      <c r="A2" s="2" t="inlineStr">
        <is>
          <t>What one yard really costs you per visit, the drive included, and the price that keeps your margin.</t>
        </is>
      </c>
    </row>
    <row r="3" ht="36" customHeight="1">
      <c r="A3" s="3" t="inlineStr">
        <is>
          <t>Type over the cream cells: those are the inputs. The tinted cells calculate, so leave them alone. The sample yard and its numbers are fictional — overwrite every input with your own.</t>
        </is>
      </c>
      <c r="B3" s="4" t="n"/>
      <c r="C3" s="4" t="n"/>
      <c r="D3" s="4" t="n"/>
      <c r="E3" s="4" t="n"/>
      <c r="F3" s="4" t="n"/>
    </row>
    <row r="5" ht="24" customHeight="1">
      <c r="A5" s="5" t="inlineStr">
        <is>
          <t>1.  YOUR RATES</t>
        </is>
      </c>
      <c r="B5" s="4" t="n"/>
      <c r="C5" s="4" t="n"/>
      <c r="D5" s="4" t="n"/>
      <c r="E5" s="4" t="n"/>
      <c r="F5" s="4" t="n"/>
    </row>
    <row r="6" ht="30" customHeight="1">
      <c r="A6" s="6" t="inlineStr">
        <is>
          <t>Your pay per hour</t>
        </is>
      </c>
      <c r="B6" s="7" t="n"/>
      <c r="C6" s="8" t="n">
        <v>32</v>
      </c>
      <c r="D6" s="9" t="n"/>
      <c r="E6" s="10" t="inlineStr">
        <is>
          <t>What an hour of your own labor should earn.</t>
        </is>
      </c>
      <c r="F6" s="11" t="n"/>
    </row>
    <row r="7" ht="30" customHeight="1">
      <c r="A7" s="6" t="inlineStr">
        <is>
          <t>Helper wage per hour</t>
        </is>
      </c>
      <c r="B7" s="7" t="n"/>
      <c r="C7" s="12" t="n">
        <v>19</v>
      </c>
      <c r="D7" s="9" t="n"/>
      <c r="E7" s="10" t="inlineStr">
        <is>
          <t>Hourly wage, before payroll tax and workers comp.</t>
        </is>
      </c>
      <c r="F7" s="11" t="n"/>
    </row>
    <row r="8" ht="30" customHeight="1">
      <c r="A8" s="6" t="inlineStr">
        <is>
          <t>Payroll tax &amp; workers comp on helper pay</t>
        </is>
      </c>
      <c r="B8" s="7" t="n"/>
      <c r="C8" s="13" t="n">
        <v>0.15</v>
      </c>
      <c r="D8" s="9" t="n"/>
      <c r="E8" s="10" t="inlineStr">
        <is>
          <t>Added on top of the wage.</t>
        </is>
      </c>
      <c r="F8" s="11" t="n"/>
    </row>
    <row r="9" ht="30" customHeight="1">
      <c r="A9" s="6" t="inlineStr">
        <is>
          <t>Yearly overhead: insurance, phone, rent, marketing</t>
        </is>
      </c>
      <c r="B9" s="7" t="n"/>
      <c r="C9" s="8" t="n">
        <v>9070</v>
      </c>
      <c r="D9" s="9" t="n"/>
      <c r="E9" s="10" t="inlineStr">
        <is>
          <t>Bills you pay whether or not a yard gets cut.</t>
        </is>
      </c>
      <c r="F9" s="11" t="n"/>
    </row>
    <row r="10" ht="30" customHeight="1">
      <c r="A10" s="6" t="inlineStr">
        <is>
          <t>Crew-hours you expect to work in a year</t>
        </is>
      </c>
      <c r="B10" s="7" t="n"/>
      <c r="C10" s="14" t="n">
        <v>838</v>
      </c>
      <c r="D10" s="9" t="n"/>
      <c r="E10" s="10" t="inlineStr">
        <is>
          <t>On site plus driving, times the people on the crew.</t>
        </is>
      </c>
      <c r="F10" s="11" t="n"/>
    </row>
    <row r="11" ht="30" customHeight="1">
      <c r="A11" s="6" t="inlineStr">
        <is>
          <t>Target margin</t>
        </is>
      </c>
      <c r="B11" s="7" t="n"/>
      <c r="C11" s="13" t="n">
        <v>0.3</v>
      </c>
      <c r="D11" s="9" t="n"/>
      <c r="E11" s="10" t="inlineStr">
        <is>
          <t>The share of each price you want to keep as profit.</t>
        </is>
      </c>
      <c r="F11" s="11" t="n"/>
    </row>
    <row r="12" ht="22" customHeight="1">
      <c r="A12" s="6" t="inlineStr">
        <is>
          <t>Loaded helper rate per hour</t>
        </is>
      </c>
      <c r="B12" s="7" t="n"/>
      <c r="C12" s="15">
        <f>$C$7*(1+N($C$8))</f>
        <v/>
      </c>
      <c r="D12" s="16" t="n"/>
      <c r="E12" s="10" t="inlineStr">
        <is>
          <t>Wage times one plus the payroll share.</t>
        </is>
      </c>
      <c r="F12" s="11" t="n"/>
    </row>
    <row r="13" ht="22" customHeight="1">
      <c r="A13" s="6" t="inlineStr">
        <is>
          <t>Overhead per crew-hour</t>
        </is>
      </c>
      <c r="B13" s="7" t="n"/>
      <c r="C13" s="15">
        <f>IF(N($C$10)&gt;0,N($C$9)/$C$10,0)</f>
        <v/>
      </c>
      <c r="D13" s="16" t="n"/>
      <c r="E13" s="10" t="inlineStr">
        <is>
          <t>Yearly overhead divided by crew-hours.</t>
        </is>
      </c>
      <c r="F13" s="11" t="n"/>
    </row>
    <row r="15" ht="24" customHeight="1">
      <c r="A15" s="5" t="inlineStr">
        <is>
          <t>2.  THIS YARD</t>
        </is>
      </c>
      <c r="B15" s="4" t="n"/>
      <c r="C15" s="4" t="n"/>
      <c r="D15" s="4" t="n"/>
      <c r="E15" s="4" t="n"/>
      <c r="F15" s="4" t="n"/>
    </row>
    <row r="16" ht="22" customHeight="1">
      <c r="A16" s="6" t="inlineStr">
        <is>
          <t>Property name</t>
        </is>
      </c>
      <c r="B16" s="7" t="n"/>
      <c r="C16" s="17" t="inlineStr">
        <is>
          <t>Larkspur Ct - Venn residence</t>
        </is>
      </c>
      <c r="D16" s="9" t="n"/>
      <c r="E16" s="10" t="inlineStr">
        <is>
          <t>Any label you will recognize.</t>
        </is>
      </c>
      <c r="F16" s="11" t="n"/>
    </row>
    <row r="17" ht="22" customHeight="1">
      <c r="A17" s="6" t="inlineStr">
        <is>
          <t>Lot size</t>
        </is>
      </c>
      <c r="B17" s="7" t="n"/>
      <c r="C17" s="17" t="inlineStr">
        <is>
          <t>5,000-10,000 sq ft</t>
        </is>
      </c>
      <c r="D17" s="9" t="n"/>
      <c r="E17" s="10" t="inlineStr">
        <is>
          <t>Pick from the lot-size table below.</t>
        </is>
      </c>
      <c r="F17" s="11" t="n"/>
    </row>
    <row r="18" ht="30" customHeight="1">
      <c r="A18" s="6" t="inlineStr">
        <is>
          <t>Measured crew-minutes, optional</t>
        </is>
      </c>
      <c r="B18" s="7" t="n"/>
      <c r="C18" s="18" t="n"/>
      <c r="D18" s="9" t="n"/>
      <c r="E18" s="10" t="inlineStr">
        <is>
          <t>Total people-minutes: clock minutes times crew size. Overrides the lot size.</t>
        </is>
      </c>
      <c r="F18" s="11" t="n"/>
    </row>
    <row r="19" ht="22" customHeight="1">
      <c r="A19" s="6" t="inlineStr">
        <is>
          <t>Service</t>
        </is>
      </c>
      <c r="B19" s="7" t="n"/>
      <c r="C19" s="17" t="inlineStr">
        <is>
          <t>Mow, trim &amp; blow</t>
        </is>
      </c>
      <c r="D19" s="9" t="n"/>
      <c r="E19" s="10" t="inlineStr">
        <is>
          <t>Pick from the service table below.</t>
        </is>
      </c>
      <c r="F19" s="11" t="n"/>
    </row>
    <row r="20" ht="22" customHeight="1">
      <c r="A20" s="6" t="inlineStr">
        <is>
          <t>Crew size</t>
        </is>
      </c>
      <c r="B20" s="7" t="n"/>
      <c r="C20" s="19" t="n">
        <v>2</v>
      </c>
      <c r="D20" s="9" t="n"/>
      <c r="E20" s="10" t="inlineStr">
        <is>
          <t>People working the yard, you included.</t>
        </is>
      </c>
      <c r="F20" s="11" t="n"/>
    </row>
    <row r="21" ht="22" customHeight="1">
      <c r="A21" s="6" t="inlineStr">
        <is>
          <t>Drive minutes to reach this yard</t>
        </is>
      </c>
      <c r="B21" s="7" t="n"/>
      <c r="C21" s="18" t="n">
        <v>12</v>
      </c>
      <c r="D21" s="9" t="n"/>
      <c r="E21" s="10" t="inlineStr">
        <is>
          <t>From the last stop to this one.</t>
        </is>
      </c>
      <c r="F21" s="11" t="n"/>
    </row>
    <row r="22" ht="22" customHeight="1">
      <c r="A22" s="6" t="inlineStr">
        <is>
          <t>Mowing equipment cost per hour</t>
        </is>
      </c>
      <c r="B22" s="7" t="n"/>
      <c r="C22" s="12" t="n">
        <v>4.94</v>
      </c>
      <c r="D22" s="9" t="n"/>
      <c r="E22" s="10" t="inlineStr">
        <is>
          <t>Mower, trimmer, blower — fuel and wear.</t>
        </is>
      </c>
      <c r="F22" s="11" t="n"/>
    </row>
    <row r="23" ht="22" customHeight="1">
      <c r="A23" s="6" t="inlineStr">
        <is>
          <t>Truck &amp; trailer cost per hour</t>
        </is>
      </c>
      <c r="B23" s="7" t="n"/>
      <c r="C23" s="12" t="n">
        <v>29.38</v>
      </c>
      <c r="D23" s="9" t="n"/>
      <c r="E23" s="10" t="inlineStr">
        <is>
          <t>Fuel, wear and upkeep while driving.</t>
        </is>
      </c>
      <c r="F23" s="11" t="n"/>
    </row>
    <row r="24" ht="22" customHeight="1">
      <c r="A24" s="6" t="inlineStr">
        <is>
          <t>Materials per visit</t>
        </is>
      </c>
      <c r="B24" s="7" t="n"/>
      <c r="C24" s="12" t="n">
        <v>2</v>
      </c>
      <c r="D24" s="9" t="n"/>
      <c r="E24" s="10" t="inlineStr">
        <is>
          <t>Bags, string, anything used up in a visit.</t>
        </is>
      </c>
      <c r="F24" s="11" t="n"/>
    </row>
    <row r="25" ht="30" customHeight="1">
      <c r="A25" s="6" t="inlineStr">
        <is>
          <t>Your price per visit now</t>
        </is>
      </c>
      <c r="B25" s="7" t="n"/>
      <c r="C25" s="12" t="n">
        <v>80</v>
      </c>
      <c r="D25" s="9" t="n"/>
      <c r="E25" s="10" t="inlineStr">
        <is>
          <t>Optional: leave blank to see only the cost and the target price.</t>
        </is>
      </c>
      <c r="F25" s="11" t="n"/>
    </row>
    <row r="26" ht="22" customHeight="1">
      <c r="A26" s="6" t="inlineStr">
        <is>
          <t>Crew-minutes of work</t>
        </is>
      </c>
      <c r="B26" s="7" t="n"/>
      <c r="C26" s="20">
        <f>IFERROR(IF(N($C$18)&gt;0,$C$18,VLOOKUP($C$17,$A$67:$C$72,3,FALSE)*VLOOKUP($C$19,$A$75:$C$78,3,FALSE)),0)</f>
        <v/>
      </c>
      <c r="D26" s="16" t="n"/>
      <c r="E26" s="10" t="inlineStr">
        <is>
          <t>Lot-size minutes times the service factor, or your measured time.</t>
        </is>
      </c>
      <c r="F26" s="11" t="n"/>
    </row>
    <row r="27" ht="22" customHeight="1">
      <c r="A27" s="6" t="inlineStr">
        <is>
          <t>Minutes on site (the clock)</t>
        </is>
      </c>
      <c r="B27" s="7" t="n"/>
      <c r="C27" s="20">
        <f>$C$26/MAX(1,N($C$20))</f>
        <v/>
      </c>
      <c r="D27" s="16" t="n"/>
      <c r="E27" s="10" t="inlineStr">
        <is>
          <t>Crew-minutes divided by the people on the crew.</t>
        </is>
      </c>
      <c r="F27" s="11" t="n"/>
    </row>
    <row r="28" ht="22" customHeight="1">
      <c r="A28" s="6" t="inlineStr">
        <is>
          <t>Minutes door to door</t>
        </is>
      </c>
      <c r="B28" s="7" t="n"/>
      <c r="C28" s="20">
        <f>$C$27+N($C$21)</f>
        <v/>
      </c>
      <c r="D28" s="16" t="n"/>
      <c r="E28" s="10" t="inlineStr">
        <is>
          <t>Minutes on site plus the drive.</t>
        </is>
      </c>
      <c r="F28" s="11" t="n"/>
    </row>
    <row r="30" ht="24" customHeight="1">
      <c r="A30" s="5" t="inlineStr">
        <is>
          <t>3.  COST OF ONE VISIT</t>
        </is>
      </c>
      <c r="B30" s="4" t="n"/>
      <c r="C30" s="4" t="n"/>
      <c r="D30" s="4" t="n"/>
      <c r="E30" s="4" t="n"/>
      <c r="F30" s="4" t="n"/>
    </row>
    <row r="31" ht="22" customHeight="1">
      <c r="A31" s="21" t="inlineStr">
        <is>
          <t>Cost line</t>
        </is>
      </c>
      <c r="B31" s="22" t="n"/>
      <c r="C31" s="23" t="inlineStr">
        <is>
          <t>Minutes</t>
        </is>
      </c>
      <c r="D31" s="23" t="inlineStr">
        <is>
          <t>Rate ($ / hour)</t>
        </is>
      </c>
      <c r="E31" s="23" t="inlineStr">
        <is>
          <t>$ per visit</t>
        </is>
      </c>
      <c r="F31" s="21" t="inlineStr">
        <is>
          <t>What it is</t>
        </is>
      </c>
    </row>
    <row r="32" ht="24" customHeight="1">
      <c r="A32" s="24" t="inlineStr">
        <is>
          <t>Your time on site</t>
        </is>
      </c>
      <c r="B32" s="25" t="n"/>
      <c r="C32" s="26">
        <f>$C$27</f>
        <v/>
      </c>
      <c r="D32" s="27">
        <f>$C$6</f>
        <v/>
      </c>
      <c r="E32" s="28">
        <f>C32/60*D32</f>
        <v/>
      </c>
      <c r="F32" s="29" t="inlineStr">
        <is>
          <t>Your pay while the crew works the yard.</t>
        </is>
      </c>
    </row>
    <row r="33" ht="24" customHeight="1">
      <c r="A33" s="24" t="inlineStr">
        <is>
          <t>Your time driving here</t>
        </is>
      </c>
      <c r="B33" s="25" t="n"/>
      <c r="C33" s="26">
        <f>N($C$21)</f>
        <v/>
      </c>
      <c r="D33" s="27">
        <f>$C$6</f>
        <v/>
      </c>
      <c r="E33" s="28">
        <f>C33/60*D33</f>
        <v/>
      </c>
      <c r="F33" s="29" t="inlineStr">
        <is>
          <t>Your pay for the drive to reach this yard.</t>
        </is>
      </c>
    </row>
    <row r="34" ht="24" customHeight="1">
      <c r="A34" s="24" t="inlineStr">
        <is>
          <t>Helper time on site</t>
        </is>
      </c>
      <c r="B34" s="25" t="n"/>
      <c r="C34" s="26">
        <f>$C$27*(MAX(1,N($C$20))-1)</f>
        <v/>
      </c>
      <c r="D34" s="27">
        <f>$C$12</f>
        <v/>
      </c>
      <c r="E34" s="28">
        <f>C34/60*D34</f>
        <v/>
      </c>
      <c r="F34" s="29" t="inlineStr">
        <is>
          <t>Helpers at their loaded rate; zero for a one-person crew.</t>
        </is>
      </c>
    </row>
    <row r="35" ht="24" customHeight="1">
      <c r="A35" s="24" t="inlineStr">
        <is>
          <t>Helper time driving</t>
        </is>
      </c>
      <c r="B35" s="25" t="n"/>
      <c r="C35" s="26">
        <f>N($C$21)*(MAX(1,N($C$20))-1)</f>
        <v/>
      </c>
      <c r="D35" s="27">
        <f>$C$12</f>
        <v/>
      </c>
      <c r="E35" s="28">
        <f>C35/60*D35</f>
        <v/>
      </c>
      <c r="F35" s="29" t="inlineStr">
        <is>
          <t>Helpers ride along, and they are paid for it.</t>
        </is>
      </c>
    </row>
    <row r="36" ht="24" customHeight="1">
      <c r="A36" s="24" t="inlineStr">
        <is>
          <t>Mowing equipment</t>
        </is>
      </c>
      <c r="B36" s="25" t="n"/>
      <c r="C36" s="26">
        <f>$C$27</f>
        <v/>
      </c>
      <c r="D36" s="27">
        <f>N($C$22)</f>
        <v/>
      </c>
      <c r="E36" s="28">
        <f>C36/60*D36</f>
        <v/>
      </c>
      <c r="F36" s="29" t="inlineStr">
        <is>
          <t>Mower, trimmer and blower: fuel and wear.</t>
        </is>
      </c>
    </row>
    <row r="37" ht="24" customHeight="1">
      <c r="A37" s="24" t="inlineStr">
        <is>
          <t>Truck for the drive</t>
        </is>
      </c>
      <c r="B37" s="25" t="n"/>
      <c r="C37" s="26">
        <f>N($C$21)</f>
        <v/>
      </c>
      <c r="D37" s="27">
        <f>N($C$23)</f>
        <v/>
      </c>
      <c r="E37" s="28">
        <f>C37/60*D37</f>
        <v/>
      </c>
      <c r="F37" s="29" t="inlineStr">
        <is>
          <t>Truck and trailer time getting here.</t>
        </is>
      </c>
    </row>
    <row r="38" ht="24" customHeight="1">
      <c r="A38" s="24" t="inlineStr">
        <is>
          <t>Overhead</t>
        </is>
      </c>
      <c r="B38" s="25" t="n"/>
      <c r="C38" s="26">
        <f>$C$28*MAX(1,N($C$20))</f>
        <v/>
      </c>
      <c r="D38" s="27">
        <f>$C$13</f>
        <v/>
      </c>
      <c r="E38" s="28">
        <f>C38/60*D38</f>
        <v/>
      </c>
      <c r="F38" s="29" t="inlineStr">
        <is>
          <t>Your share of insurance, rent and the rest, per crew-hour.</t>
        </is>
      </c>
    </row>
    <row r="39" ht="24" customHeight="1">
      <c r="A39" s="24" t="inlineStr">
        <is>
          <t>Materials</t>
        </is>
      </c>
      <c r="B39" s="25" t="n"/>
      <c r="C39" s="30" t="inlineStr"/>
      <c r="D39" s="30" t="inlineStr"/>
      <c r="E39" s="28">
        <f>N($C$24)</f>
        <v/>
      </c>
      <c r="F39" s="29" t="inlineStr">
        <is>
          <t>Bags, string, anything the visit uses up.</t>
        </is>
      </c>
    </row>
    <row r="40" ht="26" customHeight="1">
      <c r="A40" s="5" t="inlineStr">
        <is>
          <t>TRUE COST PER VISIT</t>
        </is>
      </c>
      <c r="B40" s="4" t="n"/>
      <c r="C40" s="4" t="n"/>
      <c r="D40" s="4" t="n"/>
      <c r="E40" s="31">
        <f>SUM(E32:E39)</f>
        <v/>
      </c>
      <c r="F40" s="32" t="inlineStr">
        <is>
          <t>All eight lines added up.</t>
        </is>
      </c>
    </row>
    <row r="42" ht="24" customHeight="1">
      <c r="A42" s="5" t="inlineStr">
        <is>
          <t>4.  WHAT TO CHARGE</t>
        </is>
      </c>
      <c r="B42" s="4" t="n"/>
      <c r="C42" s="4" t="n"/>
      <c r="D42" s="4" t="n"/>
      <c r="E42" s="4" t="n"/>
      <c r="F42" s="4" t="n"/>
    </row>
    <row r="43" ht="22" customHeight="1">
      <c r="A43" s="6" t="inlineStr">
        <is>
          <t>True cost per visit</t>
        </is>
      </c>
      <c r="B43" s="7" t="n"/>
      <c r="C43" s="15">
        <f>E40</f>
        <v/>
      </c>
      <c r="D43" s="16" t="n"/>
      <c r="E43" s="10" t="inlineStr">
        <is>
          <t>From the table above: what the visit costs you.</t>
        </is>
      </c>
      <c r="F43" s="11" t="n"/>
    </row>
    <row r="44" ht="22" customHeight="1">
      <c r="A44" s="6" t="inlineStr">
        <is>
          <t>Price that hits your target margin</t>
        </is>
      </c>
      <c r="B44" s="7" t="n"/>
      <c r="C44" s="33">
        <f>IF(AND(N($C$11)&gt;=0,N($C$11)&lt;1),$C$43/(1-N($C$11)),"")</f>
        <v/>
      </c>
      <c r="D44" s="16" t="n"/>
      <c r="E44" s="10" t="inlineStr">
        <is>
          <t>True cost divided by one minus your target margin.</t>
        </is>
      </c>
      <c r="F44" s="11" t="n"/>
    </row>
    <row r="45" ht="22" customHeight="1">
      <c r="A45" s="6" t="inlineStr">
        <is>
          <t>Your price now</t>
        </is>
      </c>
      <c r="B45" s="7" t="n"/>
      <c r="C45" s="15">
        <f>IF(N($C$25)&gt;0,$C$25,"")</f>
        <v/>
      </c>
      <c r="D45" s="16" t="n"/>
      <c r="E45" s="10" t="inlineStr">
        <is>
          <t>What you charge today.</t>
        </is>
      </c>
      <c r="F45" s="11" t="n"/>
    </row>
    <row r="46" ht="22" customHeight="1">
      <c r="A46" s="6" t="inlineStr">
        <is>
          <t>Profit per visit</t>
        </is>
      </c>
      <c r="B46" s="7" t="n"/>
      <c r="C46" s="15">
        <f>IF(N($C$25)&gt;0,$C$25-$C$43,"")</f>
        <v/>
      </c>
      <c r="D46" s="16" t="n"/>
      <c r="E46" s="10" t="inlineStr">
        <is>
          <t>Your price minus the true cost.</t>
        </is>
      </c>
      <c r="F46" s="11" t="n"/>
    </row>
    <row r="47" ht="22" customHeight="1">
      <c r="A47" s="6" t="inlineStr">
        <is>
          <t>Margin at your price</t>
        </is>
      </c>
      <c r="B47" s="7" t="n"/>
      <c r="C47" s="34">
        <f>IF(N($C$25)&gt;0,($C$25-$C$43)/$C$25,"")</f>
        <v/>
      </c>
      <c r="D47" s="16" t="n"/>
      <c r="E47" s="10" t="inlineStr">
        <is>
          <t>Profit as a share of your price.</t>
        </is>
      </c>
      <c r="F47" s="11" t="n"/>
    </row>
    <row r="48" ht="22" customHeight="1">
      <c r="A48" s="6" t="inlineStr">
        <is>
          <t>Gap to the target price</t>
        </is>
      </c>
      <c r="B48" s="7" t="n"/>
      <c r="C48" s="15">
        <f>IF(AND(N($C$25)&gt;0,ISNUMBER($C$44)),$C$25-$C$44,"")</f>
        <v/>
      </c>
      <c r="D48" s="16" t="n"/>
      <c r="E48" s="10" t="inlineStr">
        <is>
          <t>Your price minus the target price; negative is short.</t>
        </is>
      </c>
      <c r="F48" s="11" t="n"/>
    </row>
    <row r="49" ht="38" customHeight="1">
      <c r="A49" s="6" t="inlineStr">
        <is>
          <t>Verdict</t>
        </is>
      </c>
      <c r="B49" s="7" t="n"/>
      <c r="C49" s="35">
        <f>IF($C$26&lt;=0,"PICK LOT SIZE &amp; SERVICE",IF(N($C$25)&lt;=0,"ADD YOUR PRICE TO COMPARE",IF(NOT(ISNUMBER($C$44)),"CHECK YOUR TARGET MARGIN",IF($C$47&gt;=N($C$11),"PRICED RIGHT",IF($C$47&gt;=0,"UNDER TARGET — RAISE TOWARD "&amp;TEXT(ROUNDUP($C$44,0),"$#,##0"),"LOSING MONEY ON EVERY VISIT")))))</f>
        <v/>
      </c>
      <c r="D49" s="16" t="n"/>
      <c r="E49" s="10" t="inlineStr">
        <is>
          <t>Priced right: margin at or above target. Under target: still profitable, but short. Losing money: below cost.</t>
        </is>
      </c>
      <c r="F49" s="11" t="n"/>
    </row>
    <row r="51" ht="24" customHeight="1">
      <c r="A51" s="36" t="inlineStr">
        <is>
          <t>5.  SNOW QUICK CHECK — ONE ACCOUNT, ONE PUSH</t>
        </is>
      </c>
      <c r="B51" s="37" t="n"/>
      <c r="C51" s="37" t="n"/>
      <c r="D51" s="37" t="n"/>
      <c r="E51" s="37" t="n"/>
      <c r="F51" s="37" t="n"/>
    </row>
    <row r="52" ht="22" customHeight="1">
      <c r="A52" s="6" t="inlineStr">
        <is>
          <t>Your per-push price</t>
        </is>
      </c>
      <c r="B52" s="7" t="n"/>
      <c r="C52" s="12" t="n">
        <v>55</v>
      </c>
      <c r="D52" s="9" t="n"/>
      <c r="E52" s="10" t="inlineStr">
        <is>
          <t>What you charge each time you clear it.</t>
        </is>
      </c>
      <c r="F52" s="11" t="n"/>
    </row>
    <row r="53" ht="22" customHeight="1">
      <c r="A53" s="6" t="inlineStr">
        <is>
          <t>Minutes on site per push</t>
        </is>
      </c>
      <c r="B53" s="7" t="n"/>
      <c r="C53" s="18" t="n">
        <v>20</v>
      </c>
      <c r="D53" s="9" t="n"/>
      <c r="E53" s="10" t="inlineStr">
        <is>
          <t>Clock time clearing the drive and walks.</t>
        </is>
      </c>
      <c r="F53" s="11" t="n"/>
    </row>
    <row r="54" ht="22" customHeight="1">
      <c r="A54" s="6" t="inlineStr">
        <is>
          <t>Drive minutes to reach it</t>
        </is>
      </c>
      <c r="B54" s="7" t="n"/>
      <c r="C54" s="18" t="n">
        <v>8</v>
      </c>
      <c r="D54" s="9" t="n"/>
      <c r="E54" s="10" t="inlineStr">
        <is>
          <t>From the last stop to this account.</t>
        </is>
      </c>
      <c r="F54" s="11" t="n"/>
    </row>
    <row r="55" ht="22" customHeight="1">
      <c r="A55" s="6" t="inlineStr">
        <is>
          <t>Crew</t>
        </is>
      </c>
      <c r="B55" s="7" t="n"/>
      <c r="C55" s="19" t="n">
        <v>1</v>
      </c>
      <c r="D55" s="9" t="n"/>
      <c r="E55" s="10" t="inlineStr">
        <is>
          <t>People on the push, you included.</t>
        </is>
      </c>
      <c r="F55" s="11" t="n"/>
    </row>
    <row r="56" ht="22" customHeight="1">
      <c r="A56" s="6" t="inlineStr">
        <is>
          <t>Salt &amp; ice melt per push</t>
        </is>
      </c>
      <c r="B56" s="7" t="n"/>
      <c r="C56" s="12" t="n">
        <v>12</v>
      </c>
      <c r="D56" s="9" t="n"/>
      <c r="E56" s="10" t="inlineStr">
        <is>
          <t>What one push spreads.</t>
        </is>
      </c>
      <c r="F56" s="11" t="n"/>
    </row>
    <row r="57" ht="22" customHeight="1">
      <c r="A57" s="6" t="inlineStr">
        <is>
          <t>Snow equipment cost per hour</t>
        </is>
      </c>
      <c r="B57" s="7" t="n"/>
      <c r="C57" s="12" t="n">
        <v>15.79</v>
      </c>
      <c r="D57" s="9" t="n"/>
      <c r="E57" s="10" t="inlineStr">
        <is>
          <t>Shovels, blower or walk crew kit: fuel and wear.</t>
        </is>
      </c>
      <c r="F57" s="11" t="n"/>
    </row>
    <row r="58" ht="22" customHeight="1">
      <c r="A58" s="6" t="inlineStr">
        <is>
          <t>Plow truck cost per hour</t>
        </is>
      </c>
      <c r="B58" s="7" t="n"/>
      <c r="C58" s="12" t="n">
        <v>41.2</v>
      </c>
      <c r="D58" s="9" t="n"/>
      <c r="E58" s="10" t="inlineStr">
        <is>
          <t>Fuel, wear and upkeep while driving.</t>
        </is>
      </c>
      <c r="F58" s="11" t="n"/>
    </row>
    <row r="59" ht="22" customHeight="1">
      <c r="A59" s="6" t="inlineStr">
        <is>
          <t>Cost per push</t>
        </is>
      </c>
      <c r="B59" s="7" t="n"/>
      <c r="C59" s="38">
        <f>N($C$56)+(N($C$53)+N($C$54))/60*($C$6+(MAX(1,N($C$55))-1)*$C$12)+N($C$53)/60*N($C$57)+N($C$54)/60*N($C$58)+(N($C$53)+N($C$54))/60*MAX(1,N($C$55))*$C$13</f>
        <v/>
      </c>
      <c r="D59" s="16" t="n"/>
      <c r="E59" s="10" t="inlineStr">
        <is>
          <t>Salt, labor, equipment, the drive and overhead.</t>
        </is>
      </c>
      <c r="F59" s="11" t="n"/>
    </row>
    <row r="60" ht="22" customHeight="1">
      <c r="A60" s="6" t="inlineStr">
        <is>
          <t>Profit per push</t>
        </is>
      </c>
      <c r="B60" s="7" t="n"/>
      <c r="C60" s="38">
        <f>IF(N($C$52)&gt;0,$C$52-$C$59,"")</f>
        <v/>
      </c>
      <c r="D60" s="16" t="n"/>
      <c r="E60" s="10" t="inlineStr">
        <is>
          <t>Your price minus the cost.</t>
        </is>
      </c>
      <c r="F60" s="11" t="n"/>
    </row>
    <row r="61" ht="22" customHeight="1">
      <c r="A61" s="6" t="inlineStr">
        <is>
          <t>Push price for your target margin</t>
        </is>
      </c>
      <c r="B61" s="7" t="n"/>
      <c r="C61" s="38">
        <f>IF(AND(N($C$11)&gt;=0,N($C$11)&lt;1),$C$59/(1-N($C$11)),"")</f>
        <v/>
      </c>
      <c r="D61" s="16" t="n"/>
      <c r="E61" s="10" t="inlineStr">
        <is>
          <t>Cost divided by one minus your target margin.</t>
        </is>
      </c>
      <c r="F61" s="11" t="n"/>
    </row>
    <row r="62" ht="30" customHeight="1">
      <c r="A62" s="6" t="inlineStr">
        <is>
          <t>Verdict</t>
        </is>
      </c>
      <c r="B62" s="7" t="n"/>
      <c r="C62" s="39">
        <f>IF(N($C$52)&lt;=0,"ADD YOUR PUSH PRICE",IF($C$52&lt;=$C$59,"PUSH PRICE AT OR BELOW COST",IF(NOT(ISNUMBER($C$61)),"CHECK YOUR TARGET MARGIN",IF($C$52&lt;$C$61,"UNDER TARGET — RAISE TOWARD "&amp;TEXT(ROUNDUP($C$61,0),"$#,##0"),"PUSH PRICE HITS YOUR MARGIN"))))</f>
        <v/>
      </c>
      <c r="D62" s="16" t="n"/>
      <c r="E62" s="10" t="inlineStr">
        <is>
          <t>Hits your margin, covers cost but under target, or at or below cost.</t>
        </is>
      </c>
      <c r="F62" s="11" t="n"/>
    </row>
    <row r="64" ht="24" customHeight="1">
      <c r="A64" s="5" t="inlineStr">
        <is>
          <t>6.  LOT-SIZE MINUTES &amp; SERVICE FACTORS</t>
        </is>
      </c>
      <c r="B64" s="4" t="n"/>
      <c r="C64" s="4" t="n"/>
      <c r="D64" s="4" t="n"/>
      <c r="E64" s="4" t="n"/>
      <c r="F64" s="4" t="n"/>
    </row>
    <row r="65" ht="44" customHeight="1">
      <c r="A65" s="40" t="inlineStr">
        <is>
          <t>Crew-minutes for a mow-only visit: total people-minutes, so a crew of two finishes in half that on the clock. They are placeholders — overwrite them with your own timings. Time your crew on three yards of different sizes, first pass to last blow; everything above scales from these numbers.</t>
        </is>
      </c>
      <c r="B65" s="11" t="n"/>
      <c r="C65" s="11" t="n"/>
      <c r="D65" s="11" t="n"/>
      <c r="E65" s="11" t="n"/>
      <c r="F65" s="11" t="n"/>
    </row>
    <row r="66" ht="22" customHeight="1">
      <c r="A66" s="21" t="inlineStr">
        <is>
          <t>Lot size</t>
        </is>
      </c>
      <c r="B66" s="22" t="n"/>
      <c r="C66" s="23" t="inlineStr">
        <is>
          <t>Crew-minutes</t>
        </is>
      </c>
      <c r="D66" s="21" t="inlineStr">
        <is>
          <t>What it is</t>
        </is>
      </c>
      <c r="E66" s="22" t="n"/>
      <c r="F66" s="22" t="n"/>
    </row>
    <row r="67" ht="20" customHeight="1">
      <c r="A67" s="41" t="inlineStr">
        <is>
          <t>Under 5,000 sq ft</t>
        </is>
      </c>
      <c r="B67" s="42" t="n"/>
      <c r="C67" s="43" t="n">
        <v>25</v>
      </c>
      <c r="D67" s="44" t="inlineStr">
        <is>
          <t>Small city lot</t>
        </is>
      </c>
      <c r="E67" s="42" t="n"/>
      <c r="F67" s="42" t="n"/>
    </row>
    <row r="68" ht="20" customHeight="1">
      <c r="A68" s="41" t="inlineStr">
        <is>
          <t>5,000-10,000 sq ft</t>
        </is>
      </c>
      <c r="B68" s="42" t="n"/>
      <c r="C68" s="43" t="n">
        <v>35</v>
      </c>
      <c r="D68" s="44" t="inlineStr">
        <is>
          <t>Mid-size suburban lot</t>
        </is>
      </c>
      <c r="E68" s="42" t="n"/>
      <c r="F68" s="42" t="n"/>
    </row>
    <row r="69" ht="20" customHeight="1">
      <c r="A69" s="41" t="inlineStr">
        <is>
          <t>10,000-20,000 sq ft</t>
        </is>
      </c>
      <c r="B69" s="42" t="n"/>
      <c r="C69" s="43" t="n">
        <v>55</v>
      </c>
      <c r="D69" s="44" t="inlineStr">
        <is>
          <t>Large suburban lot</t>
        </is>
      </c>
      <c r="E69" s="42" t="n"/>
      <c r="F69" s="42" t="n"/>
    </row>
    <row r="70" ht="20" customHeight="1">
      <c r="A70" s="41" t="inlineStr">
        <is>
          <t>20,000 sq ft-1 acre</t>
        </is>
      </c>
      <c r="B70" s="42" t="n"/>
      <c r="C70" s="43" t="n">
        <v>90</v>
      </c>
      <c r="D70" s="44" t="inlineStr">
        <is>
          <t>Up to a full acre</t>
        </is>
      </c>
      <c r="E70" s="42" t="n"/>
      <c r="F70" s="42" t="n"/>
    </row>
    <row r="71" ht="20" customHeight="1">
      <c r="A71" s="41" t="inlineStr">
        <is>
          <t>1-2 acres</t>
        </is>
      </c>
      <c r="B71" s="42" t="n"/>
      <c r="C71" s="43" t="n">
        <v>150</v>
      </c>
      <c r="D71" s="44" t="inlineStr">
        <is>
          <t>Small commercial or estate</t>
        </is>
      </c>
      <c r="E71" s="42" t="n"/>
      <c r="F71" s="42" t="n"/>
    </row>
    <row r="72" ht="20" customHeight="1">
      <c r="A72" s="41" t="inlineStr">
        <is>
          <t>Over 2 acres</t>
        </is>
      </c>
      <c r="B72" s="42" t="n"/>
      <c r="C72" s="43" t="n">
        <v>240</v>
      </c>
      <c r="D72" s="44" t="inlineStr">
        <is>
          <t>Large commercial or common area</t>
        </is>
      </c>
      <c r="E72" s="42" t="n"/>
      <c r="F72" s="42" t="n"/>
    </row>
    <row r="74" ht="22" customHeight="1">
      <c r="A74" s="21" t="inlineStr">
        <is>
          <t>Service</t>
        </is>
      </c>
      <c r="B74" s="22" t="n"/>
      <c r="C74" s="23" t="inlineStr">
        <is>
          <t>Time factor</t>
        </is>
      </c>
      <c r="D74" s="21" t="inlineStr">
        <is>
          <t>What it adds</t>
        </is>
      </c>
      <c r="E74" s="22" t="n"/>
      <c r="F74" s="22" t="n"/>
    </row>
    <row r="75" ht="20" customHeight="1">
      <c r="A75" s="41" t="inlineStr">
        <is>
          <t>Mow only</t>
        </is>
      </c>
      <c r="B75" s="42" t="n"/>
      <c r="C75" s="45" t="n">
        <v>1</v>
      </c>
      <c r="D75" s="44" t="inlineStr">
        <is>
          <t>Mowing and nothing else; the base time.</t>
        </is>
      </c>
      <c r="E75" s="42" t="n"/>
      <c r="F75" s="42" t="n"/>
    </row>
    <row r="76" ht="20" customHeight="1">
      <c r="A76" s="41" t="inlineStr">
        <is>
          <t>Mow, trim &amp; blow</t>
        </is>
      </c>
      <c r="B76" s="42" t="n"/>
      <c r="C76" s="45" t="n">
        <v>1.35</v>
      </c>
      <c r="D76" s="44" t="inlineStr">
        <is>
          <t>Adds string trimming and blowing off hard surfaces.</t>
        </is>
      </c>
      <c r="E76" s="42" t="n"/>
      <c r="F76" s="42" t="n"/>
    </row>
    <row r="77" ht="20" customHeight="1">
      <c r="A77" s="41" t="inlineStr">
        <is>
          <t>Mow, trim, blow &amp; edge</t>
        </is>
      </c>
      <c r="B77" s="42" t="n"/>
      <c r="C77" s="45" t="n">
        <v>1.55</v>
      </c>
      <c r="D77" s="44" t="inlineStr">
        <is>
          <t>Adds a clean stick-edged line along walks and beds.</t>
        </is>
      </c>
      <c r="E77" s="42" t="n"/>
      <c r="F77" s="42" t="n"/>
    </row>
    <row r="78" ht="20" customHeight="1">
      <c r="A78" s="41" t="inlineStr">
        <is>
          <t>Full maintenance</t>
        </is>
      </c>
      <c r="B78" s="42" t="n"/>
      <c r="C78" s="45" t="n">
        <v>2</v>
      </c>
      <c r="D78" s="44" t="inlineStr">
        <is>
          <t>Adds bed weeding, light pruning, and debris cleanup.</t>
        </is>
      </c>
      <c r="E78" s="42" t="n"/>
      <c r="F78" s="42" t="n"/>
    </row>
    <row r="80" ht="22" customHeight="1">
      <c r="A80" s="46" t="inlineStr">
        <is>
          <t>HOW IT WORKS</t>
        </is>
      </c>
      <c r="B80" s="47" t="n"/>
      <c r="C80" s="47" t="n"/>
      <c r="D80" s="47" t="n"/>
      <c r="E80" s="47" t="n"/>
      <c r="F80" s="47" t="n"/>
    </row>
    <row r="81" ht="78" customHeight="1">
      <c r="A81" s="48" t="inlineStr">
        <is>
          <t>1. Type over your rates, then describe one yard: its lot size, the service, the crew and the drive. The lot-size table gives the crew-minutes; type a measured time to override it.
2. Every minute is priced at the right rate — your pay, your helper's loaded wage, the mower, the truck, and your share of overhead — and the eight lines add up to the true cost of one visit.
3. The price that hits your margin is that cost divided by one minus your target. Compare it with what you charge now, then run one snow push the same way.</t>
        </is>
      </c>
      <c r="B81" s="11" t="n"/>
      <c r="C81" s="11" t="n"/>
      <c r="D81" s="11" t="n"/>
      <c r="E81" s="11" t="n"/>
      <c r="F81" s="11" t="n"/>
    </row>
    <row r="83" ht="22" customHeight="1">
      <c r="A83" s="49" t="inlineStr">
        <is>
          <t>WHAT THE FULL WORKBOOK ADDS</t>
        </is>
      </c>
      <c r="B83" s="50" t="n"/>
      <c r="C83" s="50" t="n"/>
      <c r="D83" s="50" t="n"/>
      <c r="E83" s="50" t="n"/>
      <c r="F83" s="50" t="n"/>
    </row>
    <row r="84" ht="126" customHeight="1">
      <c r="A84" s="48" t="inlineStr">
        <is>
          <t>This free calculator prices one yard and one snow push. The full Lawn-Care &amp; Snow-Removal workbook prices up to 40 yards at once, in your real stop order, with each day's driving priced in and the days ranked by what they earn per hour. It works out each machine's true cost per hour from purchase price, resale, upkeep and fuel, and tests every snow account per push against a season price across three kinds of winter, with a verdict on what to sign. It also adds a seasonal monthly mowing billing option with skipped-visit credits, invoices and payments, and the whole year by month, mowing and plowing together — plus a 17-page start-here guide, printable field sheets, and a one-click Google Sheets copy.</t>
        </is>
      </c>
      <c r="B84" s="11" t="n"/>
      <c r="C84" s="11" t="n"/>
      <c r="D84" s="11" t="n"/>
      <c r="E84" s="11" t="n"/>
      <c r="F84" s="11" t="n"/>
    </row>
    <row r="85" ht="20" customHeight="1">
      <c r="A85" s="51" t="inlineStr">
        <is>
          <t>➤  See the full Lawn-Care &amp; Snow-Removal workbook</t>
        </is>
      </c>
      <c r="B85" s="4" t="n"/>
      <c r="C85" s="4" t="n"/>
      <c r="D85" s="4" t="n"/>
      <c r="E85" s="4" t="n"/>
      <c r="F85" s="4" t="n"/>
    </row>
    <row r="86" ht="18" customHeight="1">
      <c r="A86" s="52" t="inlineStr">
        <is>
          <t>➤  Come back to this free calculator anytime at ardentworkshop.com/resources</t>
        </is>
      </c>
      <c r="B86" s="11" t="n"/>
      <c r="C86" s="11" t="n"/>
      <c r="D86" s="11" t="n"/>
      <c r="E86" s="11" t="n"/>
      <c r="F86" s="11" t="n"/>
    </row>
    <row r="87" ht="18" customHeight="1">
      <c r="A87" s="52" t="inlineStr">
        <is>
          <t>➤  More free tools and templates at ardentworkshop.com</t>
        </is>
      </c>
      <c r="B87" s="11" t="n"/>
      <c r="C87" s="11" t="n"/>
      <c r="D87" s="11" t="n"/>
      <c r="E87" s="11" t="n"/>
      <c r="F87" s="11" t="n"/>
    </row>
    <row r="89" ht="28" customHeight="1">
      <c r="A89" s="53" t="inlineStr">
        <is>
          <t>© Ardent Workshop LLC. Free to use; please don't resell or redistribute. The sample yard is fictional.</t>
        </is>
      </c>
      <c r="B89" s="11" t="n"/>
      <c r="C89" s="11" t="n"/>
      <c r="D89" s="11" t="n"/>
      <c r="E89" s="11" t="n"/>
      <c r="F89" s="11" t="n"/>
    </row>
  </sheetData>
  <mergeCells count="169">
    <mergeCell ref="C6:D6"/>
    <mergeCell ref="C62:D62"/>
    <mergeCell ref="D76:F76"/>
    <mergeCell ref="A84:F84"/>
    <mergeCell ref="E62:F62"/>
    <mergeCell ref="E23:F23"/>
    <mergeCell ref="D66:F66"/>
    <mergeCell ref="D75:F75"/>
    <mergeCell ref="A3:F3"/>
    <mergeCell ref="A70:B70"/>
    <mergeCell ref="A86:F86"/>
    <mergeCell ref="E8:F8"/>
    <mergeCell ref="A54:B54"/>
    <mergeCell ref="A7:B7"/>
    <mergeCell ref="C54:D54"/>
    <mergeCell ref="A5:F5"/>
    <mergeCell ref="A74:B74"/>
    <mergeCell ref="A56:B56"/>
    <mergeCell ref="A27:B27"/>
    <mergeCell ref="C56:D56"/>
    <mergeCell ref="A81:F81"/>
    <mergeCell ref="C43:D43"/>
    <mergeCell ref="A76:B76"/>
    <mergeCell ref="A33:B33"/>
    <mergeCell ref="C27:D27"/>
    <mergeCell ref="E49:F49"/>
    <mergeCell ref="E27:F27"/>
    <mergeCell ref="A17:B17"/>
    <mergeCell ref="C17:D17"/>
    <mergeCell ref="A15:F15"/>
    <mergeCell ref="A22:B22"/>
    <mergeCell ref="A53:B53"/>
    <mergeCell ref="A35:B35"/>
    <mergeCell ref="A64:F64"/>
    <mergeCell ref="A62:B62"/>
    <mergeCell ref="A51:F51"/>
    <mergeCell ref="A19:B19"/>
    <mergeCell ref="A68:B68"/>
    <mergeCell ref="C19:D19"/>
    <mergeCell ref="A28:B28"/>
    <mergeCell ref="C28:D28"/>
    <mergeCell ref="E22:F22"/>
    <mergeCell ref="E53:F53"/>
    <mergeCell ref="A9:B9"/>
    <mergeCell ref="A39:B39"/>
    <mergeCell ref="E12:F12"/>
    <mergeCell ref="A48:B48"/>
    <mergeCell ref="A59:B59"/>
    <mergeCell ref="E55:F55"/>
    <mergeCell ref="A11:B11"/>
    <mergeCell ref="A45:B45"/>
    <mergeCell ref="C45:D45"/>
    <mergeCell ref="E48:F48"/>
    <mergeCell ref="A61:B61"/>
    <mergeCell ref="A2:F2"/>
    <mergeCell ref="A85:F85"/>
    <mergeCell ref="A42:F42"/>
    <mergeCell ref="C47:D47"/>
    <mergeCell ref="A37:B37"/>
    <mergeCell ref="A46:B46"/>
    <mergeCell ref="D74:F74"/>
    <mergeCell ref="D68:F68"/>
    <mergeCell ref="A26:B26"/>
    <mergeCell ref="D67:F67"/>
    <mergeCell ref="C60:D60"/>
    <mergeCell ref="A71:B71"/>
    <mergeCell ref="E26:F26"/>
    <mergeCell ref="A8:B8"/>
    <mergeCell ref="A30:F30"/>
    <mergeCell ref="D69:F69"/>
    <mergeCell ref="C8:D8"/>
    <mergeCell ref="E16:F16"/>
    <mergeCell ref="A52:B52"/>
    <mergeCell ref="E25:F25"/>
    <mergeCell ref="A10:B10"/>
    <mergeCell ref="C57:D57"/>
    <mergeCell ref="C18:D18"/>
    <mergeCell ref="C53:D53"/>
    <mergeCell ref="E18:F18"/>
    <mergeCell ref="E58:F58"/>
    <mergeCell ref="A77:B77"/>
    <mergeCell ref="A34:B34"/>
    <mergeCell ref="A49:B49"/>
    <mergeCell ref="C58:D58"/>
    <mergeCell ref="A36:B36"/>
    <mergeCell ref="E52:F52"/>
    <mergeCell ref="D78:F78"/>
    <mergeCell ref="E44:F44"/>
    <mergeCell ref="A69:B69"/>
    <mergeCell ref="C20:D20"/>
    <mergeCell ref="A78:B78"/>
    <mergeCell ref="E20:F20"/>
    <mergeCell ref="D71:F71"/>
    <mergeCell ref="A75:B75"/>
    <mergeCell ref="C44:D44"/>
    <mergeCell ref="E13:F13"/>
    <mergeCell ref="C22:D22"/>
    <mergeCell ref="A55:B55"/>
    <mergeCell ref="A12:B12"/>
    <mergeCell ref="C59:D59"/>
    <mergeCell ref="C12:D12"/>
    <mergeCell ref="A21:B21"/>
    <mergeCell ref="E6:F6"/>
    <mergeCell ref="C46:D46"/>
    <mergeCell ref="C21:D21"/>
    <mergeCell ref="E59:F59"/>
    <mergeCell ref="E46:F46"/>
    <mergeCell ref="A57:B57"/>
    <mergeCell ref="A32:B32"/>
    <mergeCell ref="C61:D61"/>
    <mergeCell ref="A83:F83"/>
    <mergeCell ref="E61:F61"/>
    <mergeCell ref="A23:B23"/>
    <mergeCell ref="C48:D48"/>
    <mergeCell ref="C23:D23"/>
    <mergeCell ref="E57:F57"/>
    <mergeCell ref="A38:B38"/>
    <mergeCell ref="C7:D7"/>
    <mergeCell ref="E54:F54"/>
    <mergeCell ref="E7:F7"/>
    <mergeCell ref="A43:B43"/>
    <mergeCell ref="A1:F1"/>
    <mergeCell ref="A67:B67"/>
    <mergeCell ref="E56:F56"/>
    <mergeCell ref="D77:F77"/>
    <mergeCell ref="A87:F87"/>
    <mergeCell ref="C49:D49"/>
    <mergeCell ref="A65:F65"/>
    <mergeCell ref="E43:F43"/>
    <mergeCell ref="A24:B24"/>
    <mergeCell ref="C24:D24"/>
    <mergeCell ref="E24:F24"/>
    <mergeCell ref="A60:B60"/>
    <mergeCell ref="A80:F80"/>
    <mergeCell ref="D70:F70"/>
    <mergeCell ref="A89:F89"/>
    <mergeCell ref="E17:F17"/>
    <mergeCell ref="C26:D26"/>
    <mergeCell ref="A6:B6"/>
    <mergeCell ref="D72:F72"/>
    <mergeCell ref="A40:D40"/>
    <mergeCell ref="A16:B16"/>
    <mergeCell ref="C10:D10"/>
    <mergeCell ref="C16:D16"/>
    <mergeCell ref="A25:B25"/>
    <mergeCell ref="E10:F10"/>
    <mergeCell ref="C25:D25"/>
    <mergeCell ref="E19:F19"/>
    <mergeCell ref="C55:D55"/>
    <mergeCell ref="E28:F28"/>
    <mergeCell ref="A66:B66"/>
    <mergeCell ref="C9:D9"/>
    <mergeCell ref="A18:B18"/>
    <mergeCell ref="E60:F60"/>
    <mergeCell ref="E9:F9"/>
    <mergeCell ref="C11:D11"/>
    <mergeCell ref="E11:F11"/>
    <mergeCell ref="A47:B47"/>
    <mergeCell ref="E45:F45"/>
    <mergeCell ref="C52:D52"/>
    <mergeCell ref="A20:B20"/>
    <mergeCell ref="A72:B72"/>
    <mergeCell ref="A13:B13"/>
    <mergeCell ref="A44:B44"/>
    <mergeCell ref="C13:D13"/>
    <mergeCell ref="A31:B31"/>
    <mergeCell ref="A58:B58"/>
    <mergeCell ref="E47:F47"/>
    <mergeCell ref="E21:F21"/>
  </mergeCells>
  <conditionalFormatting sqref="C49">
    <cfRule type="cellIs" priority="1" operator="equal" dxfId="0">
      <formula>"PRICED RIGHT"</formula>
    </cfRule>
    <cfRule type="expression" priority="2" dxfId="1">
      <formula>LEFT(C49,12)="UNDER TARGET"</formula>
    </cfRule>
    <cfRule type="cellIs" priority="3" operator="equal" dxfId="2">
      <formula>"LOSING MONEY ON EVERY VISIT"</formula>
    </cfRule>
  </conditionalFormatting>
  <conditionalFormatting sqref="C62">
    <cfRule type="cellIs" priority="4" operator="equal" dxfId="0">
      <formula>"PUSH PRICE HITS YOUR MARGIN"</formula>
    </cfRule>
    <cfRule type="expression" priority="5" dxfId="1">
      <formula>LEFT(C62,12)="UNDER TARGET"</formula>
    </cfRule>
    <cfRule type="cellIs" priority="6" operator="equal" dxfId="2">
      <formula>"PUSH PRICE AT OR BELOW COST"</formula>
    </cfRule>
  </conditionalFormatting>
  <dataValidations count="15">
    <dataValidation sqref="C6:C7" showDropDown="0" showInputMessage="0" showErrorMessage="1" allowBlank="1" errorTitle="Enter a number" error="Enter an hourly rate, zero or more." type="decimal" errorStyle="stop" operator="greaterThanOrEqual">
      <formula1>0</formula1>
    </dataValidation>
    <dataValidation sqref="C8" showDropDown="0" showInputMessage="0" showErrorMessage="1" allowBlank="1" errorTitle="Enter a number" error="Type a share between 0% and 100%, e.g. 15%." type="decimal" errorStyle="stop" operator="between">
      <formula1>0</formula1>
      <formula2>1</formula2>
    </dataValidation>
    <dataValidation sqref="C9" showDropDown="0" showInputMessage="0" showErrorMessage="1" allowBlank="1" errorTitle="Enter a number" error="Enter the yearly overhead, zero or more." type="decimal" errorStyle="stop" operator="greaterThanOrEqual">
      <formula1>0</formula1>
    </dataValidation>
    <dataValidation sqref="C10" showDropDown="0" showInputMessage="0" showErrorMessage="1" allowBlank="1" errorTitle="Enter a number" error="Enter the crew-hours you expect to work, more than zero." type="decimal" errorStyle="stop" operator="greaterThan">
      <formula1>0</formula1>
    </dataValidation>
    <dataValidation sqref="C11" showDropDown="0" showInputMessage="0" showErrorMessage="1" allowBlank="1" errorTitle="Enter a number" error="Type a margin between 0% and 95%, e.g. 30%." type="decimal" errorStyle="stop" operator="between">
      <formula1>0</formula1>
      <formula2>0.95</formula2>
    </dataValidation>
    <dataValidation sqref="C17" showDropDown="0" showInputMessage="0" showErrorMessage="1" allowBlank="1" errorTitle="Pick from the list" error="Pick one of the values in this cell's dropdown ($A$67:$A$72). Typed text that is not on the list is not accepted, because the formulas match these values exactly." type="list" errorStyle="stop">
      <formula1>$A$67:$A$72</formula1>
    </dataValidation>
    <dataValidation sqref="C19" showDropDown="0" showInputMessage="0" showErrorMessage="1" allowBlank="1" errorTitle="Pick from the list" error="Pick one of the values in this cell's dropdown ($A$75:$A$78). Typed text that is not on the list is not accepted, because the formulas match these values exactly." type="list" errorStyle="stop">
      <formula1>$A$75:$A$78</formula1>
    </dataValidation>
    <dataValidation sqref="C18" showDropDown="0" showInputMessage="0" showErrorMessage="1" allowBlank="1" errorTitle="Enter a number" error="Enter the measured crew-minutes, zero or more." type="decimal" errorStyle="stop" operator="greaterThanOrEqual">
      <formula1>0</formula1>
    </dataValidation>
    <dataValidation sqref="C20" showDropDown="0" showInputMessage="0" showErrorMessage="1" allowBlank="1" errorTitle="Enter a number" error="Enter a crew size from 1 to 8." type="decimal" errorStyle="stop" operator="between">
      <formula1>1</formula1>
      <formula2>8</formula2>
    </dataValidation>
    <dataValidation sqref="C21" showDropDown="0" showInputMessage="0" showErrorMessage="1" allowBlank="1" errorTitle="Enter a number" error="Enter the drive minutes, zero or more." type="decimal" errorStyle="stop" operator="greaterThanOrEqual">
      <formula1>0</formula1>
    </dataValidation>
    <dataValidation sqref="C22:C25" showDropDown="0" showInputMessage="0" showErrorMessage="1" allowBlank="1" errorTitle="Enter a number" error="Enter a dollar amount, zero or more." type="decimal" errorStyle="stop" operator="greaterThanOrEqual">
      <formula1>0</formula1>
    </dataValidation>
    <dataValidation sqref="C52:C53" showDropDown="0" showInputMessage="0" showErrorMessage="1" allowBlank="1" errorTitle="Enter a number" error="Enter a number, zero or more." type="decimal" errorStyle="stop" operator="greaterThanOrEqual">
      <formula1>0</formula1>
    </dataValidation>
    <dataValidation sqref="C54" showDropDown="0" showInputMessage="0" showErrorMessage="1" allowBlank="1" errorTitle="Enter a number" error="Enter the drive minutes, zero or more." type="decimal" errorStyle="stop" operator="greaterThanOrEqual">
      <formula1>0</formula1>
    </dataValidation>
    <dataValidation sqref="C55" showDropDown="0" showInputMessage="0" showErrorMessage="1" allowBlank="1" errorTitle="Enter a number" error="Enter a crew size from 1 to 8." type="decimal" errorStyle="stop" operator="between">
      <formula1>1</formula1>
      <formula2>8</formula2>
    </dataValidation>
    <dataValidation sqref="C56:C58" showDropDown="0" showInputMessage="0" showErrorMessage="1" allowBlank="1" errorTitle="Enter a number" error="Enter a dollar amount, zero or more." type="decimal" errorStyle="stop" operator="greaterThanOrEqual">
      <formula1>0</formula1>
    </dataValidation>
  </dataValidations>
  <hyperlinks>
    <hyperlink xmlns:r="http://schemas.openxmlformats.org/officeDocument/2006/relationships" ref="A85" r:id="rId1"/>
    <hyperlink xmlns:r="http://schemas.openxmlformats.org/officeDocument/2006/relationships" ref="A86" r:id="rId2"/>
    <hyperlink xmlns:r="http://schemas.openxmlformats.org/officeDocument/2006/relationships" ref="A87" r:id="rId3"/>
  </hyperlinks>
  <printOptions horizontalCentered="1"/>
  <pageMargins left="0.5" right="0.5" top="0.5" bottom="0.5" header="0.3" footer="0.3"/>
  <pageSetup orientation="landscape"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Lawn &amp; Snow Job Pricing Calculator (free) by Ardent Workshop</dc:title>
  <dc:subject xmlns:dc="http://purl.org/dc/elements/1.1/">A free lawn care and snow removal pricing calculator: what one yard really costs per visit, the drive included, and the price that keeps your margin.</dc:subject>
  <dc:language xmlns:dc="http://purl.org/dc/elements/1.1/">en-US</dc:language>
  <dcterms:created xmlns:dcterms="http://purl.org/dc/terms/" xmlns:xsi="http://www.w3.org/2001/XMLSchema-instance" xsi:type="dcterms:W3CDTF">2026-10-02T00:00:00Z</dcterms:created>
  <dcterms:modified xmlns:dcterms="http://purl.org/dc/terms/" xmlns:xsi="http://www.w3.org/2001/XMLSchema-instance" xsi:type="dcterms:W3CDTF">2026-10-03T06:26:11Z</dcterms:modified>
  <cp:keywords>lawn care pricing calculator, snow removal pricing, lawn mowing price per visit, snow plow price per push, landscaping job costing, free spreadsheet</cp:keywords>
</cp:coreProperties>
</file>