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Read Me" sheetId="1" state="visible" r:id="rId1"/>
    <sheet xmlns:r="http://schemas.openxmlformats.org/officeDocument/2006/relationships" name="Findings Triage" sheetId="2" state="visible" r:id="rId2"/>
  </sheets>
  <definedNames>
    <definedName name="_xlnm.Print_Area" localSheetId="0">'Read Me'!$A$1:$B$48</definedName>
    <definedName name="_xlnm.Print_Titles" localSheetId="1">'Findings Triage'!$4:$4</definedName>
    <definedName name="_xlnm.Print_Area" localSheetId="1">'Findings Triage'!$A$1:$J$56</definedName>
  </definedNames>
  <calcPr calcId="124519" fullCalcOnLoad="1"/>
</workbook>
</file>

<file path=xl/styles.xml><?xml version="1.0" encoding="utf-8"?>
<styleSheet xmlns="http://schemas.openxmlformats.org/spreadsheetml/2006/main">
  <numFmts count="0"/>
  <fonts count="21">
    <font>
      <name val="Calibri"/>
      <family val="2"/>
      <color theme="1"/>
      <sz val="11"/>
      <scheme val="minor"/>
    </font>
    <font>
      <name val="Calibri"/>
      <b val="1"/>
      <color rgb="001A2744"/>
      <sz val="17"/>
    </font>
    <font>
      <name val="Calibri"/>
      <b val="1"/>
      <color rgb="002A7F8E"/>
      <sz val="11"/>
    </font>
    <font>
      <name val="Calibri"/>
      <b val="1"/>
      <color rgb="001A2744"/>
      <sz val="13"/>
    </font>
    <font>
      <name val="Calibri"/>
      <color rgb="002A2F3A"/>
      <sz val="11"/>
    </font>
    <font>
      <name val="Calibri"/>
      <color rgb="001A2744"/>
      <sz val="11"/>
    </font>
    <font>
      <name val="Calibri"/>
      <b val="1"/>
      <color rgb="001A2744"/>
      <sz val="12"/>
    </font>
    <font>
      <name val="Calibri"/>
      <i val="1"/>
      <color rgb="005C6470"/>
      <sz val="11"/>
    </font>
    <font>
      <name val="Calibri"/>
      <b val="1"/>
      <color rgb="001F6A78"/>
      <sz val="10.5"/>
      <u val="single"/>
    </font>
    <font>
      <name val="Calibri"/>
      <color rgb="005C6470"/>
      <sz val="9"/>
    </font>
    <font>
      <name val="Calibri"/>
      <i val="1"/>
      <color rgb="005C6470"/>
      <sz val="8.5"/>
    </font>
    <font>
      <name val="Calibri"/>
      <color rgb="005C6470"/>
      <sz val="8.5"/>
    </font>
    <font>
      <name val="Calibri"/>
      <b val="1"/>
      <color rgb="001A2744"/>
      <sz val="15"/>
    </font>
    <font>
      <name val="Calibri"/>
      <i val="1"/>
      <color rgb="005C6470"/>
      <sz val="9.5"/>
    </font>
    <font>
      <name val="Calibri"/>
      <color rgb="002A2F3A"/>
      <sz val="9.5"/>
    </font>
    <font>
      <name val="Calibri"/>
      <b val="1"/>
      <color rgb="00FFFFFF"/>
      <sz val="10"/>
    </font>
    <font>
      <name val="Calibri"/>
      <color rgb="002A2F3A"/>
      <sz val="10"/>
    </font>
    <font>
      <name val="Calibri"/>
      <b val="1"/>
      <color rgb="002A2F3A"/>
      <sz val="10"/>
    </font>
    <font>
      <name val="Calibri"/>
      <i val="1"/>
      <color rgb="005C6470"/>
      <sz val="9"/>
    </font>
    <font>
      <name val="Calibri"/>
      <b val="1"/>
      <color rgb="001A2744"/>
      <sz val="10.5"/>
    </font>
    <font>
      <name val="Calibri"/>
      <b val="1"/>
      <color rgb="002A2F3A"/>
      <sz val="11"/>
    </font>
  </fonts>
  <fills count="7">
    <fill>
      <patternFill/>
    </fill>
    <fill>
      <patternFill patternType="gray125"/>
    </fill>
    <fill>
      <patternFill patternType="solid">
        <fgColor rgb="00EAF3F4"/>
      </patternFill>
    </fill>
    <fill>
      <patternFill patternType="solid">
        <fgColor rgb="00F9DEAC"/>
      </patternFill>
    </fill>
    <fill>
      <patternFill patternType="solid">
        <fgColor rgb="001A2744"/>
      </patternFill>
    </fill>
    <fill>
      <patternFill patternType="solid">
        <fgColor rgb="00FEF6E9"/>
      </patternFill>
    </fill>
    <fill>
      <patternFill patternType="solid">
        <fgColor rgb="00CFE6E8"/>
      </patternFill>
    </fill>
  </fills>
  <borders count="6">
    <border>
      <left/>
      <right/>
      <top/>
      <bottom/>
      <diagonal/>
    </border>
    <border>
      <left style="thin">
        <color rgb="00877E6E"/>
      </left>
      <right style="thin">
        <color rgb="00877E6E"/>
      </right>
      <top style="thin">
        <color rgb="00877E6E"/>
      </top>
      <bottom style="thin">
        <color rgb="00877E6E"/>
      </bottom>
    </border>
    <border>
      <left/>
      <right/>
      <top style="thin">
        <color rgb="00877E6E"/>
      </top>
      <bottom/>
      <diagonal/>
    </border>
    <border>
      <left/>
      <right style="thin">
        <color rgb="00877E6E"/>
      </right>
      <top style="thin">
        <color rgb="00877E6E"/>
      </top>
      <bottom/>
      <diagonal/>
    </border>
    <border>
      <left/>
      <right/>
      <top style="thin">
        <color rgb="00877E6E"/>
      </top>
      <bottom style="thin">
        <color rgb="00877E6E"/>
      </bottom>
      <diagonal/>
    </border>
    <border>
      <left/>
      <right style="thin">
        <color rgb="00877E6E"/>
      </right>
      <top style="thin">
        <color rgb="00877E6E"/>
      </top>
      <bottom style="thin">
        <color rgb="00877E6E"/>
      </bottom>
      <diagonal/>
    </border>
  </borders>
  <cellStyleXfs count="1">
    <xf numFmtId="0" fontId="0" fillId="0" borderId="0"/>
  </cellStyleXfs>
  <cellXfs count="33">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5" fillId="2" borderId="0" pivotButton="0" quotePrefix="0" xfId="0"/>
    <xf numFmtId="0" fontId="4" fillId="2" borderId="0" applyAlignment="1" pivotButton="0" quotePrefix="0" xfId="0">
      <alignment vertical="top" wrapText="1"/>
    </xf>
    <xf numFmtId="0" fontId="4" fillId="0" borderId="0" applyAlignment="1" pivotButton="0" quotePrefix="0" xfId="0">
      <alignment vertical="top" wrapText="1"/>
    </xf>
    <xf numFmtId="0" fontId="6" fillId="0" borderId="0" applyAlignment="1" pivotButton="0" quotePrefix="0" xfId="0">
      <alignment vertical="top" wrapText="1"/>
    </xf>
    <xf numFmtId="0" fontId="5" fillId="3" borderId="0" pivotButton="0" quotePrefix="0" xfId="0"/>
    <xf numFmtId="0" fontId="6" fillId="3" borderId="0" applyAlignment="1" pivotButton="0" quotePrefix="0" xfId="0">
      <alignment vertical="top" wrapText="1"/>
    </xf>
    <xf numFmtId="0" fontId="4" fillId="3" borderId="0" applyAlignment="1" pivotButton="0" quotePrefix="0" xfId="0">
      <alignment vertical="top" wrapText="1"/>
    </xf>
    <xf numFmtId="0" fontId="7" fillId="3" borderId="0" applyAlignment="1" pivotButton="0" quotePrefix="0" xfId="0">
      <alignment vertical="top" wrapText="1"/>
    </xf>
    <xf numFmtId="0" fontId="7" fillId="0" borderId="0" applyAlignment="1" pivotButton="0" quotePrefix="0" xfId="0">
      <alignment vertical="top" wrapText="1"/>
    </xf>
    <xf numFmtId="0" fontId="8" fillId="0" borderId="0" applyAlignment="1" pivotButton="0" quotePrefix="0" xfId="0">
      <alignment vertical="top" wrapText="1"/>
    </xf>
    <xf numFmtId="0" fontId="9" fillId="0" borderId="0" applyAlignment="1" pivotButton="0" quotePrefix="0" xfId="0">
      <alignment vertical="top" wrapText="1"/>
    </xf>
    <xf numFmtId="0" fontId="10" fillId="0" borderId="0" applyAlignment="1" pivotButton="0" quotePrefix="0" xfId="0">
      <alignment vertical="top" wrapText="1"/>
    </xf>
    <xf numFmtId="0" fontId="11" fillId="0" borderId="0" pivotButton="0" quotePrefix="0" xfId="0"/>
    <xf numFmtId="0" fontId="12" fillId="0" borderId="0" pivotButton="0" quotePrefix="0" xfId="0"/>
    <xf numFmtId="0" fontId="13" fillId="0" borderId="0" applyAlignment="1" pivotButton="0" quotePrefix="0" xfId="0">
      <alignment vertical="top" wrapText="1"/>
    </xf>
    <xf numFmtId="0" fontId="14" fillId="2" borderId="0" applyAlignment="1" pivotButton="0" quotePrefix="0" xfId="0">
      <alignment vertical="top" wrapText="1"/>
    </xf>
    <xf numFmtId="0" fontId="15" fillId="4" borderId="0" applyAlignment="1" pivotButton="0" quotePrefix="0" xfId="0">
      <alignment horizontal="center" vertical="center" wrapText="1"/>
    </xf>
    <xf numFmtId="0" fontId="16" fillId="5" borderId="1" applyAlignment="1" pivotButton="0" quotePrefix="0" xfId="0">
      <alignment vertical="center" wrapText="1"/>
    </xf>
    <xf numFmtId="0" fontId="14" fillId="5" borderId="1" applyAlignment="1" pivotButton="0" quotePrefix="0" xfId="0">
      <alignment vertical="top" wrapText="1"/>
    </xf>
    <xf numFmtId="0" fontId="17" fillId="6" borderId="1" applyAlignment="1" pivotButton="0" quotePrefix="0" xfId="0">
      <alignment horizontal="center" vertical="center"/>
    </xf>
    <xf numFmtId="0" fontId="16" fillId="6" borderId="1" applyAlignment="1" pivotButton="0" quotePrefix="0" xfId="0">
      <alignment horizontal="center" vertical="center"/>
    </xf>
    <xf numFmtId="0" fontId="16" fillId="5" borderId="1" applyAlignment="1" pivotButton="0" quotePrefix="0" xfId="0">
      <alignment horizontal="center" vertical="center"/>
    </xf>
    <xf numFmtId="0" fontId="18" fillId="0" borderId="0" applyAlignment="1" pivotButton="0" quotePrefix="0" xfId="0">
      <alignment vertical="top" wrapText="1"/>
    </xf>
    <xf numFmtId="0" fontId="6" fillId="2" borderId="0" applyAlignment="1" pivotButton="0" quotePrefix="0" xfId="0">
      <alignment vertical="center"/>
    </xf>
    <xf numFmtId="0" fontId="19" fillId="0" borderId="1" applyAlignment="1" pivotButton="0" quotePrefix="0" xfId="0">
      <alignment vertical="center"/>
    </xf>
    <xf numFmtId="0" fontId="0" fillId="0" borderId="4" pivotButton="0" quotePrefix="0" xfId="0"/>
    <xf numFmtId="0" fontId="0" fillId="0" borderId="5" pivotButton="0" quotePrefix="0" xfId="0"/>
    <xf numFmtId="1" fontId="20" fillId="6" borderId="1" applyAlignment="1" pivotButton="0" quotePrefix="0" xfId="0">
      <alignment horizontal="right" vertical="center"/>
    </xf>
    <xf numFmtId="0" fontId="18" fillId="3" borderId="0" applyAlignment="1" pivotButton="0" quotePrefix="0" xfId="0">
      <alignment vertical="top" wrapText="1"/>
    </xf>
  </cellXfs>
  <cellStyles count="1">
    <cellStyle name="Normal" xfId="0" builtinId="0" hidden="0"/>
  </cellStyles>
  <dxfs count="5">
    <dxf>
      <font>
        <b val="1"/>
        <color rgb="007A2E12"/>
      </font>
      <fill>
        <patternFill patternType="solid">
          <fgColor rgb="00F0A48C"/>
          <bgColor rgb="00F0A48C"/>
        </patternFill>
      </fill>
    </dxf>
    <dxf>
      <font>
        <b val="1"/>
        <color rgb="009A3E1E"/>
      </font>
      <fill>
        <patternFill patternType="solid">
          <fgColor rgb="00F9DEAC"/>
          <bgColor rgb="00F9DEAC"/>
        </patternFill>
      </fill>
    </dxf>
    <dxf>
      <font>
        <b val="1"/>
        <color rgb="005C6470"/>
      </font>
      <fill>
        <patternFill patternType="solid">
          <fgColor rgb="00F4F2EE"/>
          <bgColor rgb="00F4F2EE"/>
        </patternFill>
      </fill>
    </dxf>
    <dxf>
      <font>
        <b val="1"/>
        <color rgb="001F6A78"/>
      </font>
      <fill>
        <patternFill patternType="solid">
          <fgColor rgb="00EAF3F4"/>
          <bgColor rgb="00EAF3F4"/>
        </patternFill>
      </fill>
    </dxf>
    <dxf>
      <font>
        <color rgb="005C6470"/>
      </font>
      <fill>
        <patternFill patternType="solid">
          <fgColor rgb="00FFFFFF"/>
          <bgColor rgb="00FFFFFF"/>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www.ardentworkshop.com/products/home-inspection-review-and-repair-negotiation-worksheet/?utm_source=resource_inspection_findings_triage_sheet&amp;utm_medium=lite&amp;utm_campaign=home_inspection_review_and_repair_negotiation_worksheet&amp;utm_content=lite_triage_sheet" TargetMode="External" Id="rId1"/><Relationship Type="http://schemas.openxmlformats.org/officeDocument/2006/relationships/hyperlink" Target="https://www.ardentworkshop.com/?utm_source=resource_inspection_findings_triage_sheet&amp;utm_medium=lite&amp;utm_campaign=home_inspection_review_and_repair_negotiation_worksheet&amp;utm_content=lite_xlsx_readme" TargetMode="External" Id="rId2"/></Relationships>
</file>

<file path=xl/worksheets/_rels/sheet2.xml.rels><Relationships xmlns="http://schemas.openxmlformats.org/package/2006/relationships"><Relationship Type="http://schemas.openxmlformats.org/officeDocument/2006/relationships/hyperlink" Target="https://www.ardentworkshop.com/products/home-inspection-review-and-repair-negotiation-worksheet/?utm_source=resource_inspection_findings_triage_sheet&amp;utm_medium=lite&amp;utm_campaign=home_inspection_review_and_repair_negotiation_worksheet&amp;utm_content=lite_triage_sheet" TargetMode="External" Id="rId1"/></Relationships>
</file>

<file path=xl/worksheets/sheet1.xml><?xml version="1.0" encoding="utf-8"?>
<worksheet xmlns="http://schemas.openxmlformats.org/spreadsheetml/2006/main">
  <sheetPr>
    <outlinePr summaryBelow="1" summaryRight="1"/>
    <pageSetUpPr fitToPage="1"/>
  </sheetPr>
  <dimension ref="A1:B48"/>
  <sheetViews>
    <sheetView showGridLines="0" workbookViewId="0">
      <selection activeCell="A1" sqref="A1"/>
    </sheetView>
  </sheetViews>
  <sheetFormatPr baseColWidth="8" defaultRowHeight="15"/>
  <cols>
    <col width="3" customWidth="1" min="1" max="1"/>
    <col width="108" customWidth="1" min="2" max="2"/>
  </cols>
  <sheetData>
    <row r="1" ht="26" customHeight="1">
      <c r="B1" s="1" t="inlineStr">
        <is>
          <t>THE FREE INSPECTION-FINDINGS TRIAGE SHEET</t>
        </is>
      </c>
    </row>
    <row r="2" ht="54" customHeight="1">
      <c r="B2" s="2" t="inlineStr">
        <is>
          <t>Log a finding, name its hazard class, and a fixed rule sorts it into Deal-breaker, Negotiable, or Cosmetic - the same triage the paid worksheet runs, with no cost data of any kind. - An Ardent Workshop product</t>
        </is>
      </c>
    </row>
    <row r="4" ht="18" customHeight="1">
      <c r="B4" s="3" t="inlineStr">
        <is>
          <t>What this is</t>
        </is>
      </c>
    </row>
    <row r="5" ht="84" customHeight="1">
      <c r="A5" s="4" t="n"/>
      <c r="B5" s="5" t="inlineStr">
        <is>
          <t>An inspection report may run dozens of pages, and not every line deserves the same reaction. This sheet is the free half of the paid worksheet's rule: log a finding, name where it is, quote the inspector's own severity word, and pick a hazard class - and the sort falls out the same way it does in the paid file.</t>
        </is>
      </c>
    </row>
    <row r="7" ht="18" customHeight="1">
      <c r="B7" s="3" t="inlineStr">
        <is>
          <t>What it does</t>
        </is>
      </c>
    </row>
    <row r="8" ht="84" customHeight="1">
      <c r="B8" s="6" t="inlineStr">
        <is>
          <t>Every row on the Findings Triage tab reads its own Hazard class and Inspector severity and sorts itself into one of three tiers by a fixed rule. A second (auto) column reads that tier and tells you whether it is generally worth asking the seller about, and a Your call column lets you override any single row. Nothing here is priced - there is no cost column, no library, and no dollar figure anywhere in this file.</t>
        </is>
      </c>
    </row>
    <row r="10" ht="18" customHeight="1">
      <c r="B10" s="7" t="inlineStr">
        <is>
          <t>How to use it, in four steps</t>
        </is>
      </c>
    </row>
    <row r="11" ht="96" customHeight="1">
      <c r="B11" s="6" t="inlineStr">
        <is>
          <t>1) Log each finding on the Findings Triage tab - System, Where in the house, the finding as the report words it, and the inspector's own severity word. 2) Pick the Hazard class that best matches the finding - your own read of what kind of problem it is, not the inspector's severity word. 3) Read the Tier and the seller column - both compute themselves the moment the two cells they depend on are filled in. 4) Use the Your call column only when you disagree with the rule for one specific row; leave it blank everywhere else.</t>
        </is>
      </c>
    </row>
    <row r="13" ht="18" customHeight="1">
      <c r="A13" s="8" t="n"/>
      <c r="B13" s="9" t="inlineStr">
        <is>
          <t>THE RULE, IN THREE LINES</t>
        </is>
      </c>
    </row>
    <row r="14" ht="38" customHeight="1">
      <c r="A14" s="8" t="n"/>
      <c r="B14" s="10" t="inlineStr">
        <is>
          <t>Deal-breaker — a safety hazard, structural, or water-intrusion finding the inspector also called a safety hazard or a major defect.</t>
        </is>
      </c>
    </row>
    <row r="15" ht="38" customHeight="1">
      <c r="A15" s="8" t="n"/>
      <c r="B15" s="10" t="inlineStr">
        <is>
          <t>Cosmetic — anything the hazard class marks cosmetic, or a wear-and-tear finding the inspector called minor, maintenance, or a monitor item.</t>
        </is>
      </c>
    </row>
    <row r="16" ht="18" customHeight="1">
      <c r="A16" s="8" t="n"/>
      <c r="B16" s="10" t="inlineStr">
        <is>
          <t>Negotiable — everything else.</t>
        </is>
      </c>
    </row>
    <row r="17" ht="38" customHeight="1">
      <c r="A17" s="8" t="n"/>
      <c r="B17" s="11" t="inlineStr">
        <is>
          <t>The paid worksheet adds a fourth tier — Major cost — for findings big enough to need a dollar threshold to sort correctly; this free sheet carries no cost data of any kind, so it stops at three.</t>
        </is>
      </c>
    </row>
    <row r="19" ht="18" customHeight="1">
      <c r="B19" s="7" t="inlineStr">
        <is>
          <t>Not advice, and not the decision</t>
        </is>
      </c>
    </row>
    <row r="20" ht="53" customHeight="1">
      <c r="B20" s="12" t="inlineStr">
        <is>
          <t>This is a decision-making tool, not legal, financial, or construction advice, and it does not replace a licensed inspector's report, a licensed contractor's estimate, or your own agent's or attorney's read of what your contract lets you ask for. Yours to keep - one file, no seats, no monthly fee.</t>
        </is>
      </c>
    </row>
    <row r="22" ht="18" customHeight="1">
      <c r="B22" s="7" t="inlineStr">
        <is>
          <t>Before you send this to anyone</t>
        </is>
      </c>
    </row>
    <row r="23" ht="68" customHeight="1">
      <c r="A23" s="8" t="n"/>
      <c r="B23" s="11" t="inlineStr">
        <is>
          <t>Once you have filled it in, this sheet is an itemized list of one specific house's defects, tied to its address, alongside whatever you noted from the seller's own disclosure. Send a contractor or an agent only the row they are actually quoting or acting on - not the whole sheet - and clear it before you pass the file itself on.</t>
        </is>
      </c>
    </row>
    <row r="25" ht="18" customHeight="1">
      <c r="B25" s="7" t="inlineStr">
        <is>
          <t>The worked example</t>
        </is>
      </c>
    </row>
    <row r="26" ht="64" customHeight="1">
      <c r="B26" s="12" t="inlineStr">
        <is>
          <t>The 12 pre-filled rows - the property at 1412 Kestrel Hollow Road, Marden Ridge, report TR-4471 - are fictional, and shared with the paid worksheet, so the two files read as one family. Clear System through Notes / report page on those rows to start your own log.</t>
        </is>
      </c>
    </row>
    <row r="28" ht="18" customHeight="1">
      <c r="B28" s="7" t="inlineStr">
        <is>
          <t>The full workbook adds</t>
        </is>
      </c>
    </row>
    <row r="29" ht="68" customHeight="1">
      <c r="B29" s="6" t="inlineStr">
        <is>
          <t>Prices every finding you log from a built-in library of curated repair items the moment you name it, a fourth tier for the findings expensive enough to need a dollar threshold, nets the total against the cash you have left at closing, and assembles the request document for you.</t>
        </is>
      </c>
    </row>
    <row r="30" ht="22" customHeight="1">
      <c r="B30" s="13" t="inlineStr">
        <is>
          <t>-&gt; Get the full Home-Inspection Review &amp; Repair-Negotiation Worksheet</t>
        </is>
      </c>
    </row>
    <row r="31" ht="20" customHeight="1">
      <c r="B31" s="13" t="inlineStr">
        <is>
          <t>-&gt; See the rest of the Big Decisions line at ardentworkshop.com</t>
        </is>
      </c>
    </row>
    <row r="33" ht="16" customHeight="1">
      <c r="B33" s="14" t="inlineStr">
        <is>
          <t>(c) Ardent Workshop LLC. This free worksheet is yours to keep and to share as-is. Please don't resell it.</t>
        </is>
      </c>
    </row>
    <row r="36" ht="16" customHeight="1">
      <c r="B36" s="15" t="inlineStr">
        <is>
          <t>SYSTEM LIST — do not edit. The System dropdown on the Findings Triage tab reads this exact range.</t>
        </is>
      </c>
    </row>
    <row r="37" ht="14" customHeight="1">
      <c r="B37" s="16" t="inlineStr">
        <is>
          <t>Roof &amp; attic</t>
        </is>
      </c>
    </row>
    <row r="38" ht="14" customHeight="1">
      <c r="B38" s="16" t="inlineStr">
        <is>
          <t>Structure &amp; foundation</t>
        </is>
      </c>
    </row>
    <row r="39" ht="14" customHeight="1">
      <c r="B39" s="16" t="inlineStr">
        <is>
          <t>Exterior &amp; envelope</t>
        </is>
      </c>
    </row>
    <row r="40" ht="14" customHeight="1">
      <c r="B40" s="16" t="inlineStr">
        <is>
          <t>Windows &amp; doors</t>
        </is>
      </c>
    </row>
    <row r="41" ht="14" customHeight="1">
      <c r="B41" s="16" t="inlineStr">
        <is>
          <t>Plumbing</t>
        </is>
      </c>
    </row>
    <row r="42" ht="14" customHeight="1">
      <c r="B42" s="16" t="inlineStr">
        <is>
          <t>Electrical</t>
        </is>
      </c>
    </row>
    <row r="43" ht="14" customHeight="1">
      <c r="B43" s="16" t="inlineStr">
        <is>
          <t>Heating &amp; cooling</t>
        </is>
      </c>
    </row>
    <row r="44" ht="14" customHeight="1">
      <c r="B44" s="16" t="inlineStr">
        <is>
          <t>Water intrusion &amp; drainage</t>
        </is>
      </c>
    </row>
    <row r="45" ht="14" customHeight="1">
      <c r="B45" s="16" t="inlineStr">
        <is>
          <t>Insulation &amp; ventilation</t>
        </is>
      </c>
    </row>
    <row r="46" ht="14" customHeight="1">
      <c r="B46" s="16" t="inlineStr">
        <is>
          <t>Interior &amp; safety</t>
        </is>
      </c>
    </row>
    <row r="47" ht="14" customHeight="1">
      <c r="B47" s="16" t="inlineStr">
        <is>
          <t>Appliances &amp; fixtures</t>
        </is>
      </c>
    </row>
    <row r="48" ht="14" customHeight="1">
      <c r="B48" s="16" t="inlineStr">
        <is>
          <t>Site, grounds &amp; outbuildings</t>
        </is>
      </c>
    </row>
  </sheetData>
  <hyperlinks>
    <hyperlink xmlns:r="http://schemas.openxmlformats.org/officeDocument/2006/relationships" ref="B30" r:id="rId1"/>
    <hyperlink xmlns:r="http://schemas.openxmlformats.org/officeDocument/2006/relationships" ref="B31" r:id="rId2"/>
  </hyperlinks>
  <printOptions horizontalCentered="1"/>
  <pageMargins left="0.5" right="0.5" top="0.5" bottom="0.5" header="0.3" footer="0.3"/>
  <pageSetup orientation="portrait" paperSize="1" fitToHeight="0" fitToWidth="1"/>
</worksheet>
</file>

<file path=xl/worksheets/sheet2.xml><?xml version="1.0" encoding="utf-8"?>
<worksheet xmlns="http://schemas.openxmlformats.org/spreadsheetml/2006/main">
  <sheetPr>
    <outlinePr summaryBelow="1" summaryRight="1"/>
    <pageSetUpPr fitToPage="1"/>
  </sheetPr>
  <dimension ref="A1:J56"/>
  <sheetViews>
    <sheetView showGridLines="0" workbookViewId="0">
      <pane xSplit="3" ySplit="4" topLeftCell="D5" activePane="bottomRight" state="frozen"/>
      <selection pane="topRight"/>
      <selection pane="bottomLeft"/>
      <selection pane="bottomRight" activeCell="A1" sqref="A1"/>
    </sheetView>
  </sheetViews>
  <sheetFormatPr baseColWidth="8" defaultRowHeight="15"/>
  <cols>
    <col width="20" customWidth="1" min="1" max="1"/>
    <col width="18" customWidth="1" min="2" max="2"/>
    <col width="34" customWidth="1" min="3" max="3"/>
    <col width="15" customWidth="1" min="4" max="4"/>
    <col width="16" customWidth="1" min="5" max="5"/>
    <col width="13" customWidth="1" min="6" max="6"/>
    <col width="17" customWidth="1" min="7" max="7"/>
    <col width="11" customWidth="1" min="8" max="8"/>
    <col width="12" customWidth="1" min="9" max="9"/>
    <col width="22" customWidth="1" min="10" max="10"/>
  </cols>
  <sheetData>
    <row r="1" ht="22" customHeight="1">
      <c r="A1" s="17" t="inlineStr">
        <is>
          <t>FINDINGS TRIAGE</t>
        </is>
      </c>
    </row>
    <row r="2" ht="38" customHeight="1">
      <c r="A2" s="18" t="inlineStr">
        <is>
          <t>Log a finding, name where it is, quote the inspector's own severity word, and pick the hazard class that best matches it. Tier and the seller column compute themselves. This tab carries no cost data of any kind - no cost column, and no dollar figure anywhere on it.</t>
        </is>
      </c>
    </row>
    <row r="3" ht="38" customHeight="1">
      <c r="A3" s="19" t="inlineStr">
        <is>
          <t>Severity is what the inspection report says about a finding. Hazard class is your own read of what kind of problem it is - they are allowed to disagree. Leave either blank and every (auto) column on that row stays blank too, never 0 and never an error.</t>
        </is>
      </c>
    </row>
    <row r="4" ht="36" customHeight="1">
      <c r="A4" s="20" t="inlineStr">
        <is>
          <t>System</t>
        </is>
      </c>
      <c r="B4" s="20" t="inlineStr">
        <is>
          <t>Where in the house</t>
        </is>
      </c>
      <c r="C4" s="20" t="inlineStr">
        <is>
          <t>Finding, as the report words it</t>
        </is>
      </c>
      <c r="D4" s="20" t="inlineStr">
        <is>
          <t>Inspector severity</t>
        </is>
      </c>
      <c r="E4" s="20" t="inlineStr">
        <is>
          <t>Hazard class — your call</t>
        </is>
      </c>
      <c r="F4" s="20" t="inlineStr">
        <is>
          <t>Tier (auto)</t>
        </is>
      </c>
      <c r="G4" s="20" t="inlineStr">
        <is>
          <t>Take it to the seller? (auto)</t>
        </is>
      </c>
      <c r="H4" s="20" t="inlineStr">
        <is>
          <t>Your call</t>
        </is>
      </c>
      <c r="I4" s="20" t="inlineStr">
        <is>
          <t>Final (auto)</t>
        </is>
      </c>
      <c r="J4" s="20" t="inlineStr">
        <is>
          <t>Notes / report page</t>
        </is>
      </c>
    </row>
    <row r="5" ht="83" customHeight="1">
      <c r="A5" s="21" t="inlineStr">
        <is>
          <t>Roof &amp; attic</t>
        </is>
      </c>
      <c r="B5" s="21" t="inlineStr">
        <is>
          <t>Attic, chimney chase</t>
        </is>
      </c>
      <c r="C5" s="22" t="inlineStr">
        <is>
          <t>A water stain roughly 18 inches across is visible on the attic decking next to the chimney chase; the surrounding sheathing feels slightly soft to the touch.</t>
        </is>
      </c>
      <c r="D5" s="21" t="inlineStr">
        <is>
          <t>Minor defect</t>
        </is>
      </c>
      <c r="E5" s="21" t="inlineStr">
        <is>
          <t>Water intrusion</t>
        </is>
      </c>
      <c r="F5" s="23">
        <f>IF(OR(D5="",E5=""),"",IF(AND(OR(E5="Safety hazard",E5="Structural",E5="Water intrusion"),OR(D5="Safety hazard",D5="Major defect")),"Deal-breaker",IF(OR(E5="Cosmetic",AND(E5="Wear and tear",OR(D5="Minor defect",D5="Maintenance item",D5="Monitor"))),"Cosmetic","Negotiable")))</f>
        <v/>
      </c>
      <c r="G5" s="24">
        <f>IF(F5="","",IF(OR(F5="Deal-breaker",F5="Negotiable"),"Ask","Let it go"))</f>
        <v/>
      </c>
      <c r="H5" s="25" t="n"/>
      <c r="I5" s="23">
        <f>IF(G5="","",IF(AND(H5&lt;&gt;"",H5&lt;&gt;"Auto"),H5,G5))</f>
        <v/>
      </c>
      <c r="J5" s="22" t="inlineStr">
        <is>
          <t>p.14 — moisture meter reading logged</t>
        </is>
      </c>
    </row>
    <row r="6" ht="83" customHeight="1">
      <c r="A6" s="21" t="inlineStr">
        <is>
          <t>Roof &amp; attic</t>
        </is>
      </c>
      <c r="B6" s="21" t="inlineStr">
        <is>
          <t>Rear slope, main roof</t>
        </is>
      </c>
      <c r="C6" s="22" t="inlineStr">
        <is>
          <t>Roof decking beneath the rear slope feels spongy underfoot in one section roughly 4 feet by 6 feet, with a corresponding stain visible from the attic below.</t>
        </is>
      </c>
      <c r="D6" s="21" t="inlineStr">
        <is>
          <t>Major defect</t>
        </is>
      </c>
      <c r="E6" s="21" t="inlineStr">
        <is>
          <t>Wear and tear</t>
        </is>
      </c>
      <c r="F6" s="23">
        <f>IF(OR(D6="",E6=""),"",IF(AND(OR(E6="Safety hazard",E6="Structural",E6="Water intrusion"),OR(D6="Safety hazard",D6="Major defect")),"Deal-breaker",IF(OR(E6="Cosmetic",AND(E6="Wear and tear",OR(D6="Minor defect",D6="Maintenance item",D6="Monitor"))),"Cosmetic","Negotiable")))</f>
        <v/>
      </c>
      <c r="G6" s="24">
        <f>IF(F6="","",IF(OR(F6="Deal-breaker",F6="Negotiable"),"Ask","Let it go"))</f>
        <v/>
      </c>
      <c r="H6" s="25" t="n"/>
      <c r="I6" s="23">
        <f>IF(G6="","",IF(AND(H6&lt;&gt;"",H6&lt;&gt;"Auto"),H6,G6))</f>
        <v/>
      </c>
      <c r="J6" s="22" t="inlineStr">
        <is>
          <t>p.15 — photos 8-10 attached</t>
        </is>
      </c>
    </row>
    <row r="7" ht="83" customHeight="1">
      <c r="A7" s="21" t="inlineStr">
        <is>
          <t>Structure &amp; foundation</t>
        </is>
      </c>
      <c r="B7" s="21" t="inlineStr">
        <is>
          <t>Basement, west foundation wall</t>
        </is>
      </c>
      <c r="C7" s="22" t="inlineStr">
        <is>
          <t>A diagonal crack roughly 1/4 inch wide runs across the west basement wall, with slight outward displacement measurable at its midpoint.</t>
        </is>
      </c>
      <c r="D7" s="21" t="inlineStr">
        <is>
          <t>Major defect</t>
        </is>
      </c>
      <c r="E7" s="21" t="inlineStr">
        <is>
          <t>Structural</t>
        </is>
      </c>
      <c r="F7" s="23">
        <f>IF(OR(D7="",E7=""),"",IF(AND(OR(E7="Safety hazard",E7="Structural",E7="Water intrusion"),OR(D7="Safety hazard",D7="Major defect")),"Deal-breaker",IF(OR(E7="Cosmetic",AND(E7="Wear and tear",OR(D7="Minor defect",D7="Maintenance item",D7="Monitor"))),"Cosmetic","Negotiable")))</f>
        <v/>
      </c>
      <c r="G7" s="24">
        <f>IF(F7="","",IF(OR(F7="Deal-breaker",F7="Negotiable"),"Ask","Let it go"))</f>
        <v/>
      </c>
      <c r="H7" s="25" t="n"/>
      <c r="I7" s="23">
        <f>IF(G7="","",IF(AND(H7&lt;&gt;"",H7&lt;&gt;"Auto"),H7,G7))</f>
        <v/>
      </c>
      <c r="J7" s="22" t="inlineStr">
        <is>
          <t>p.9 — engineer referral suggested</t>
        </is>
      </c>
    </row>
    <row r="8" ht="83" customHeight="1">
      <c r="A8" s="21" t="inlineStr">
        <is>
          <t>Structure &amp; foundation</t>
        </is>
      </c>
      <c r="B8" s="21" t="inlineStr">
        <is>
          <t>Basement, main support beam</t>
        </is>
      </c>
      <c r="C8" s="22" t="inlineStr">
        <is>
          <t>The main support beam spanning the basement shows a visible sag of roughly half an inch at its midpoint, and the floor above feels springy underfoot.</t>
        </is>
      </c>
      <c r="D8" s="21" t="inlineStr">
        <is>
          <t>Safety hazard</t>
        </is>
      </c>
      <c r="E8" s="21" t="inlineStr">
        <is>
          <t>Structural</t>
        </is>
      </c>
      <c r="F8" s="23">
        <f>IF(OR(D8="",E8=""),"",IF(AND(OR(E8="Safety hazard",E8="Structural",E8="Water intrusion"),OR(D8="Safety hazard",D8="Major defect")),"Deal-breaker",IF(OR(E8="Cosmetic",AND(E8="Wear and tear",OR(D8="Minor defect",D8="Maintenance item",D8="Monitor"))),"Cosmetic","Negotiable")))</f>
        <v/>
      </c>
      <c r="G8" s="24">
        <f>IF(F8="","",IF(OR(F8="Deal-breaker",F8="Negotiable"),"Ask","Let it go"))</f>
        <v/>
      </c>
      <c r="H8" s="25" t="n"/>
      <c r="I8" s="23">
        <f>IF(G8="","",IF(AND(H8&lt;&gt;"",H8&lt;&gt;"Auto"),H8,G8))</f>
        <v/>
      </c>
      <c r="J8" s="22" t="inlineStr">
        <is>
          <t>p.10 — floor deflection measured on-site</t>
        </is>
      </c>
    </row>
    <row r="9" ht="68" customHeight="1">
      <c r="A9" s="21" t="inlineStr">
        <is>
          <t>Exterior &amp; envelope</t>
        </is>
      </c>
      <c r="B9" s="21" t="inlineStr">
        <is>
          <t>South and west elevations</t>
        </is>
      </c>
      <c r="C9" s="22" t="inlineStr">
        <is>
          <t>Exterior paint is peeling and chalking on the south and west elevations, with bare wood exposed at several trim boards.</t>
        </is>
      </c>
      <c r="D9" s="21" t="inlineStr">
        <is>
          <t>Minor defect</t>
        </is>
      </c>
      <c r="E9" s="21" t="inlineStr">
        <is>
          <t>Cosmetic</t>
        </is>
      </c>
      <c r="F9" s="23">
        <f>IF(OR(D9="",E9=""),"",IF(AND(OR(E9="Safety hazard",E9="Structural",E9="Water intrusion"),OR(D9="Safety hazard",D9="Major defect")),"Deal-breaker",IF(OR(E9="Cosmetic",AND(E9="Wear and tear",OR(D9="Minor defect",D9="Maintenance item",D9="Monitor"))),"Cosmetic","Negotiable")))</f>
        <v/>
      </c>
      <c r="G9" s="24">
        <f>IF(F9="","",IF(OR(F9="Deal-breaker",F9="Negotiable"),"Ask","Let it go"))</f>
        <v/>
      </c>
      <c r="H9" s="25" t="n"/>
      <c r="I9" s="23">
        <f>IF(G9="","",IF(AND(H9&lt;&gt;"",H9&lt;&gt;"Auto"),H9,G9))</f>
        <v/>
      </c>
      <c r="J9" s="22" t="inlineStr">
        <is>
          <t>p.23 — buyer plans to repaint regardless</t>
        </is>
      </c>
    </row>
    <row r="10" ht="68" customHeight="1">
      <c r="A10" s="21" t="inlineStr">
        <is>
          <t>Windows &amp; doors</t>
        </is>
      </c>
      <c r="B10" s="21" t="inlineStr">
        <is>
          <t>Primary bedroom, west window</t>
        </is>
      </c>
      <c r="C10" s="22" t="inlineStr">
        <is>
          <t>The insulated glass unit in the primary bedroom's west-facing window is fogged between the panes, indicating a failed seal.</t>
        </is>
      </c>
      <c r="D10" s="21" t="inlineStr">
        <is>
          <t>Monitor</t>
        </is>
      </c>
      <c r="E10" s="21" t="inlineStr">
        <is>
          <t>Cosmetic</t>
        </is>
      </c>
      <c r="F10" s="23">
        <f>IF(OR(D10="",E10=""),"",IF(AND(OR(E10="Safety hazard",E10="Structural",E10="Water intrusion"),OR(D10="Safety hazard",D10="Major defect")),"Deal-breaker",IF(OR(E10="Cosmetic",AND(E10="Wear and tear",OR(D10="Minor defect",D10="Maintenance item",D10="Monitor"))),"Cosmetic","Negotiable")))</f>
        <v/>
      </c>
      <c r="G10" s="24">
        <f>IF(F10="","",IF(OR(F10="Deal-breaker",F10="Negotiable"),"Ask","Let it go"))</f>
        <v/>
      </c>
      <c r="H10" s="25" t="n"/>
      <c r="I10" s="23">
        <f>IF(G10="","",IF(AND(H10&lt;&gt;"",H10&lt;&gt;"Auto"),H10,G10))</f>
        <v/>
      </c>
      <c r="J10" s="22" t="inlineStr">
        <is>
          <t>p.27 — buyer got a glass shop quote</t>
        </is>
      </c>
    </row>
    <row r="11" ht="83" customHeight="1">
      <c r="A11" s="21" t="inlineStr">
        <is>
          <t>Windows &amp; doors</t>
        </is>
      </c>
      <c r="B11" s="21" t="inlineStr">
        <is>
          <t>All exterior doors</t>
        </is>
      </c>
      <c r="C11" s="22" t="inlineStr">
        <is>
          <t>Weatherstripping is worn or missing at every exterior door threshold, and a noticeable draft is present at both the front and rear entries.</t>
        </is>
      </c>
      <c r="D11" s="21" t="inlineStr">
        <is>
          <t>Maintenance item</t>
        </is>
      </c>
      <c r="E11" s="21" t="inlineStr">
        <is>
          <t>Wear and tear</t>
        </is>
      </c>
      <c r="F11" s="23">
        <f>IF(OR(D11="",E11=""),"",IF(AND(OR(E11="Safety hazard",E11="Structural",E11="Water intrusion"),OR(D11="Safety hazard",D11="Major defect")),"Deal-breaker",IF(OR(E11="Cosmetic",AND(E11="Wear and tear",OR(D11="Minor defect",D11="Maintenance item",D11="Monitor"))),"Cosmetic","Negotiable")))</f>
        <v/>
      </c>
      <c r="G11" s="24">
        <f>IF(F11="","",IF(OR(F11="Deal-breaker",F11="Negotiable"),"Ask","Let it go"))</f>
        <v/>
      </c>
      <c r="H11" s="25" t="n"/>
      <c r="I11" s="23">
        <f>IF(G11="","",IF(AND(H11&lt;&gt;"",H11&lt;&gt;"Auto"),H11,G11))</f>
        <v/>
      </c>
      <c r="J11" s="22" t="inlineStr">
        <is>
          <t>p.28 — drafts noted during walkthrough</t>
        </is>
      </c>
    </row>
    <row r="12" ht="83" customHeight="1">
      <c r="A12" s="21" t="inlineStr">
        <is>
          <t>Plumbing</t>
        </is>
      </c>
      <c r="B12" s="21" t="inlineStr">
        <is>
          <t>Basement, utility area</t>
        </is>
      </c>
      <c r="C12" s="22" t="inlineStr">
        <is>
          <t>The water heater's data plate lists a manufacture date fourteen years ago; surface rust is visible near the base but no active leak was observed.</t>
        </is>
      </c>
      <c r="D12" s="21" t="inlineStr">
        <is>
          <t>Major defect</t>
        </is>
      </c>
      <c r="E12" s="21" t="inlineStr">
        <is>
          <t>System at end of life</t>
        </is>
      </c>
      <c r="F12" s="23">
        <f>IF(OR(D12="",E12=""),"",IF(AND(OR(E12="Safety hazard",E12="Structural",E12="Water intrusion"),OR(D12="Safety hazard",D12="Major defect")),"Deal-breaker",IF(OR(E12="Cosmetic",AND(E12="Wear and tear",OR(D12="Minor defect",D12="Maintenance item",D12="Monitor"))),"Cosmetic","Negotiable")))</f>
        <v/>
      </c>
      <c r="G12" s="24">
        <f>IF(F12="","",IF(OR(F12="Deal-breaker",F12="Negotiable"),"Ask","Let it go"))</f>
        <v/>
      </c>
      <c r="H12" s="25" t="n"/>
      <c r="I12" s="23">
        <f>IF(G12="","",IF(AND(H12&lt;&gt;"",H12&lt;&gt;"Auto"),H12,G12))</f>
        <v/>
      </c>
      <c r="J12" s="22" t="inlineStr">
        <is>
          <t>p.31 — seller says it was serviced last spring</t>
        </is>
      </c>
    </row>
    <row r="13" ht="83" customHeight="1">
      <c r="A13" s="21" t="inlineStr">
        <is>
          <t>Electrical</t>
        </is>
      </c>
      <c r="B13" s="21" t="inlineStr">
        <is>
          <t>Basement, electrical panel</t>
        </is>
      </c>
      <c r="C13" s="22" t="inlineStr">
        <is>
          <t>The main panel is a brand associated with known breaker failures; two breakers feel warm to the touch and one does not reset after tripping.</t>
        </is>
      </c>
      <c r="D13" s="21" t="inlineStr">
        <is>
          <t>Safety hazard</t>
        </is>
      </c>
      <c r="E13" s="21" t="inlineStr">
        <is>
          <t>Safety hazard</t>
        </is>
      </c>
      <c r="F13" s="23">
        <f>IF(OR(D13="",E13=""),"",IF(AND(OR(E13="Safety hazard",E13="Structural",E13="Water intrusion"),OR(D13="Safety hazard",D13="Major defect")),"Deal-breaker",IF(OR(E13="Cosmetic",AND(E13="Wear and tear",OR(D13="Minor defect",D13="Maintenance item",D13="Monitor"))),"Cosmetic","Negotiable")))</f>
        <v/>
      </c>
      <c r="G13" s="24">
        <f>IF(F13="","",IF(OR(F13="Deal-breaker",F13="Negotiable"),"Ask","Let it go"))</f>
        <v/>
      </c>
      <c r="H13" s="25" t="n"/>
      <c r="I13" s="23">
        <f>IF(G13="","",IF(AND(H13&lt;&gt;"",H13&lt;&gt;"Auto"),H13,G13))</f>
        <v/>
      </c>
      <c r="J13" s="22" t="inlineStr">
        <is>
          <t>p.38 — lender flagged panel brand by name</t>
        </is>
      </c>
    </row>
    <row r="14" ht="83" customHeight="1">
      <c r="A14" s="21" t="inlineStr">
        <is>
          <t>Electrical</t>
        </is>
      </c>
      <c r="B14" s="21" t="inlineStr">
        <is>
          <t>Exterior, panel ground rod</t>
        </is>
      </c>
      <c r="C14" s="22" t="inlineStr">
        <is>
          <t>No visible ground rod connection is present at the panel's exterior, and bonding appears incomplete based on the inspector's continuity test.</t>
        </is>
      </c>
      <c r="D14" s="21" t="inlineStr">
        <is>
          <t>Minor defect</t>
        </is>
      </c>
      <c r="E14" s="21" t="inlineStr">
        <is>
          <t>Safety hazard</t>
        </is>
      </c>
      <c r="F14" s="23">
        <f>IF(OR(D14="",E14=""),"",IF(AND(OR(E14="Safety hazard",E14="Structural",E14="Water intrusion"),OR(D14="Safety hazard",D14="Major defect")),"Deal-breaker",IF(OR(E14="Cosmetic",AND(E14="Wear and tear",OR(D14="Minor defect",D14="Maintenance item",D14="Monitor"))),"Cosmetic","Negotiable")))</f>
        <v/>
      </c>
      <c r="G14" s="24">
        <f>IF(F14="","",IF(OR(F14="Deal-breaker",F14="Negotiable"),"Ask","Let it go"))</f>
        <v/>
      </c>
      <c r="H14" s="25" t="n"/>
      <c r="I14" s="23">
        <f>IF(G14="","",IF(AND(H14&lt;&gt;"",H14&lt;&gt;"Auto"),H14,G14))</f>
        <v/>
      </c>
      <c r="J14" s="22" t="inlineStr">
        <is>
          <t>p.40 — buyer wants this corrected regardless of cost</t>
        </is>
      </c>
    </row>
    <row r="15" ht="83" customHeight="1">
      <c r="A15" s="21" t="inlineStr">
        <is>
          <t>Water intrusion &amp; drainage</t>
        </is>
      </c>
      <c r="B15" s="21" t="inlineStr">
        <is>
          <t>Basement, north perimeter wall</t>
        </is>
      </c>
      <c r="C15" s="22" t="inlineStr">
        <is>
          <t>A water line stains the basement wall roughly two inches above the floor along the entire north perimeter, consistent with recurring seepage after heavy rain.</t>
        </is>
      </c>
      <c r="D15" s="21" t="inlineStr">
        <is>
          <t>Major defect</t>
        </is>
      </c>
      <c r="E15" s="21" t="inlineStr">
        <is>
          <t>Water intrusion</t>
        </is>
      </c>
      <c r="F15" s="23">
        <f>IF(OR(D15="",E15=""),"",IF(AND(OR(E15="Safety hazard",E15="Structural",E15="Water intrusion"),OR(D15="Safety hazard",D15="Major defect")),"Deal-breaker",IF(OR(E15="Cosmetic",AND(E15="Wear and tear",OR(D15="Minor defect",D15="Maintenance item",D15="Monitor"))),"Cosmetic","Negotiable")))</f>
        <v/>
      </c>
      <c r="G15" s="24">
        <f>IF(F15="","",IF(OR(F15="Deal-breaker",F15="Negotiable"),"Ask","Let it go"))</f>
        <v/>
      </c>
      <c r="H15" s="25" t="n"/>
      <c r="I15" s="23">
        <f>IF(G15="","",IF(AND(H15&lt;&gt;"",H15&lt;&gt;"Auto"),H15,G15))</f>
        <v/>
      </c>
      <c r="J15" s="22" t="inlineStr">
        <is>
          <t>p.47 — seller disclosed one prior flooding event</t>
        </is>
      </c>
    </row>
    <row r="16" ht="98" customHeight="1">
      <c r="A16" s="21" t="inlineStr">
        <is>
          <t>Electrical</t>
        </is>
      </c>
      <c r="B16" s="21" t="inlineStr">
        <is>
          <t>Detached garage, north wall</t>
        </is>
      </c>
      <c r="C16" s="22" t="inlineStr">
        <is>
          <t>The detached garage is fed from the house on an extension cord run through the wall, with a small unlabeled panel inside; the seller's disclosure lists no permit for the garage circuit.</t>
        </is>
      </c>
      <c r="D16" s="21" t="inlineStr">
        <is>
          <t>Major defect</t>
        </is>
      </c>
      <c r="E16" s="21" t="inlineStr">
        <is>
          <t>Code or permit issue</t>
        </is>
      </c>
      <c r="F16" s="23">
        <f>IF(OR(D16="",E16=""),"",IF(AND(OR(E16="Safety hazard",E16="Structural",E16="Water intrusion"),OR(D16="Safety hazard",D16="Major defect")),"Deal-breaker",IF(OR(E16="Cosmetic",AND(E16="Wear and tear",OR(D16="Minor defect",D16="Maintenance item",D16="Monitor"))),"Cosmetic","Negotiable")))</f>
        <v/>
      </c>
      <c r="G16" s="24">
        <f>IF(F16="","",IF(OR(F16="Deal-breaker",F16="Negotiable"),"Ask","Let it go"))</f>
        <v/>
      </c>
      <c r="H16" s="25" t="n"/>
      <c r="I16" s="23">
        <f>IF(G16="","",IF(AND(H16&lt;&gt;"",H16&lt;&gt;"Auto"),H16,G16))</f>
        <v/>
      </c>
      <c r="J16" s="22" t="inlineStr">
        <is>
          <t>p.34 — no permit record found for the garage feed</t>
        </is>
      </c>
    </row>
    <row r="17" ht="26" customHeight="1">
      <c r="A17" s="21" t="n"/>
      <c r="B17" s="21" t="n"/>
      <c r="C17" s="22" t="n"/>
      <c r="D17" s="21" t="n"/>
      <c r="E17" s="21" t="n"/>
      <c r="F17" s="23">
        <f>IF(OR(D17="",E17=""),"",IF(AND(OR(E17="Safety hazard",E17="Structural",E17="Water intrusion"),OR(D17="Safety hazard",D17="Major defect")),"Deal-breaker",IF(OR(E17="Cosmetic",AND(E17="Wear and tear",OR(D17="Minor defect",D17="Maintenance item",D17="Monitor"))),"Cosmetic","Negotiable")))</f>
        <v/>
      </c>
      <c r="G17" s="24">
        <f>IF(F17="","",IF(OR(F17="Deal-breaker",F17="Negotiable"),"Ask","Let it go"))</f>
        <v/>
      </c>
      <c r="H17" s="25" t="n"/>
      <c r="I17" s="23">
        <f>IF(G17="","",IF(AND(H17&lt;&gt;"",H17&lt;&gt;"Auto"),H17,G17))</f>
        <v/>
      </c>
      <c r="J17" s="22" t="n"/>
    </row>
    <row r="18" ht="26" customHeight="1">
      <c r="A18" s="21" t="n"/>
      <c r="B18" s="21" t="n"/>
      <c r="C18" s="22" t="n"/>
      <c r="D18" s="21" t="n"/>
      <c r="E18" s="21" t="n"/>
      <c r="F18" s="23">
        <f>IF(OR(D18="",E18=""),"",IF(AND(OR(E18="Safety hazard",E18="Structural",E18="Water intrusion"),OR(D18="Safety hazard",D18="Major defect")),"Deal-breaker",IF(OR(E18="Cosmetic",AND(E18="Wear and tear",OR(D18="Minor defect",D18="Maintenance item",D18="Monitor"))),"Cosmetic","Negotiable")))</f>
        <v/>
      </c>
      <c r="G18" s="24">
        <f>IF(F18="","",IF(OR(F18="Deal-breaker",F18="Negotiable"),"Ask","Let it go"))</f>
        <v/>
      </c>
      <c r="H18" s="25" t="n"/>
      <c r="I18" s="23">
        <f>IF(G18="","",IF(AND(H18&lt;&gt;"",H18&lt;&gt;"Auto"),H18,G18))</f>
        <v/>
      </c>
      <c r="J18" s="22" t="n"/>
    </row>
    <row r="19" ht="26" customHeight="1">
      <c r="A19" s="21" t="n"/>
      <c r="B19" s="21" t="n"/>
      <c r="C19" s="22" t="n"/>
      <c r="D19" s="21" t="n"/>
      <c r="E19" s="21" t="n"/>
      <c r="F19" s="23">
        <f>IF(OR(D19="",E19=""),"",IF(AND(OR(E19="Safety hazard",E19="Structural",E19="Water intrusion"),OR(D19="Safety hazard",D19="Major defect")),"Deal-breaker",IF(OR(E19="Cosmetic",AND(E19="Wear and tear",OR(D19="Minor defect",D19="Maintenance item",D19="Monitor"))),"Cosmetic","Negotiable")))</f>
        <v/>
      </c>
      <c r="G19" s="24">
        <f>IF(F19="","",IF(OR(F19="Deal-breaker",F19="Negotiable"),"Ask","Let it go"))</f>
        <v/>
      </c>
      <c r="H19" s="25" t="n"/>
      <c r="I19" s="23">
        <f>IF(G19="","",IF(AND(H19&lt;&gt;"",H19&lt;&gt;"Auto"),H19,G19))</f>
        <v/>
      </c>
      <c r="J19" s="22" t="n"/>
    </row>
    <row r="20" ht="26" customHeight="1">
      <c r="A20" s="21" t="n"/>
      <c r="B20" s="21" t="n"/>
      <c r="C20" s="22" t="n"/>
      <c r="D20" s="21" t="n"/>
      <c r="E20" s="21" t="n"/>
      <c r="F20" s="23">
        <f>IF(OR(D20="",E20=""),"",IF(AND(OR(E20="Safety hazard",E20="Structural",E20="Water intrusion"),OR(D20="Safety hazard",D20="Major defect")),"Deal-breaker",IF(OR(E20="Cosmetic",AND(E20="Wear and tear",OR(D20="Minor defect",D20="Maintenance item",D20="Monitor"))),"Cosmetic","Negotiable")))</f>
        <v/>
      </c>
      <c r="G20" s="24">
        <f>IF(F20="","",IF(OR(F20="Deal-breaker",F20="Negotiable"),"Ask","Let it go"))</f>
        <v/>
      </c>
      <c r="H20" s="25" t="n"/>
      <c r="I20" s="23">
        <f>IF(G20="","",IF(AND(H20&lt;&gt;"",H20&lt;&gt;"Auto"),H20,G20))</f>
        <v/>
      </c>
      <c r="J20" s="22" t="n"/>
    </row>
    <row r="21" ht="26" customHeight="1">
      <c r="A21" s="21" t="n"/>
      <c r="B21" s="21" t="n"/>
      <c r="C21" s="22" t="n"/>
      <c r="D21" s="21" t="n"/>
      <c r="E21" s="21" t="n"/>
      <c r="F21" s="23">
        <f>IF(OR(D21="",E21=""),"",IF(AND(OR(E21="Safety hazard",E21="Structural",E21="Water intrusion"),OR(D21="Safety hazard",D21="Major defect")),"Deal-breaker",IF(OR(E21="Cosmetic",AND(E21="Wear and tear",OR(D21="Minor defect",D21="Maintenance item",D21="Monitor"))),"Cosmetic","Negotiable")))</f>
        <v/>
      </c>
      <c r="G21" s="24">
        <f>IF(F21="","",IF(OR(F21="Deal-breaker",F21="Negotiable"),"Ask","Let it go"))</f>
        <v/>
      </c>
      <c r="H21" s="25" t="n"/>
      <c r="I21" s="23">
        <f>IF(G21="","",IF(AND(H21&lt;&gt;"",H21&lt;&gt;"Auto"),H21,G21))</f>
        <v/>
      </c>
      <c r="J21" s="22" t="n"/>
    </row>
    <row r="22" ht="26" customHeight="1">
      <c r="A22" s="21" t="n"/>
      <c r="B22" s="21" t="n"/>
      <c r="C22" s="22" t="n"/>
      <c r="D22" s="21" t="n"/>
      <c r="E22" s="21" t="n"/>
      <c r="F22" s="23">
        <f>IF(OR(D22="",E22=""),"",IF(AND(OR(E22="Safety hazard",E22="Structural",E22="Water intrusion"),OR(D22="Safety hazard",D22="Major defect")),"Deal-breaker",IF(OR(E22="Cosmetic",AND(E22="Wear and tear",OR(D22="Minor defect",D22="Maintenance item",D22="Monitor"))),"Cosmetic","Negotiable")))</f>
        <v/>
      </c>
      <c r="G22" s="24">
        <f>IF(F22="","",IF(OR(F22="Deal-breaker",F22="Negotiable"),"Ask","Let it go"))</f>
        <v/>
      </c>
      <c r="H22" s="25" t="n"/>
      <c r="I22" s="23">
        <f>IF(G22="","",IF(AND(H22&lt;&gt;"",H22&lt;&gt;"Auto"),H22,G22))</f>
        <v/>
      </c>
      <c r="J22" s="22" t="n"/>
    </row>
    <row r="23" ht="26" customHeight="1">
      <c r="A23" s="21" t="n"/>
      <c r="B23" s="21" t="n"/>
      <c r="C23" s="22" t="n"/>
      <c r="D23" s="21" t="n"/>
      <c r="E23" s="21" t="n"/>
      <c r="F23" s="23">
        <f>IF(OR(D23="",E23=""),"",IF(AND(OR(E23="Safety hazard",E23="Structural",E23="Water intrusion"),OR(D23="Safety hazard",D23="Major defect")),"Deal-breaker",IF(OR(E23="Cosmetic",AND(E23="Wear and tear",OR(D23="Minor defect",D23="Maintenance item",D23="Monitor"))),"Cosmetic","Negotiable")))</f>
        <v/>
      </c>
      <c r="G23" s="24">
        <f>IF(F23="","",IF(OR(F23="Deal-breaker",F23="Negotiable"),"Ask","Let it go"))</f>
        <v/>
      </c>
      <c r="H23" s="25" t="n"/>
      <c r="I23" s="23">
        <f>IF(G23="","",IF(AND(H23&lt;&gt;"",H23&lt;&gt;"Auto"),H23,G23))</f>
        <v/>
      </c>
      <c r="J23" s="22" t="n"/>
    </row>
    <row r="24" ht="26" customHeight="1">
      <c r="A24" s="21" t="n"/>
      <c r="B24" s="21" t="n"/>
      <c r="C24" s="22" t="n"/>
      <c r="D24" s="21" t="n"/>
      <c r="E24" s="21" t="n"/>
      <c r="F24" s="23">
        <f>IF(OR(D24="",E24=""),"",IF(AND(OR(E24="Safety hazard",E24="Structural",E24="Water intrusion"),OR(D24="Safety hazard",D24="Major defect")),"Deal-breaker",IF(OR(E24="Cosmetic",AND(E24="Wear and tear",OR(D24="Minor defect",D24="Maintenance item",D24="Monitor"))),"Cosmetic","Negotiable")))</f>
        <v/>
      </c>
      <c r="G24" s="24">
        <f>IF(F24="","",IF(OR(F24="Deal-breaker",F24="Negotiable"),"Ask","Let it go"))</f>
        <v/>
      </c>
      <c r="H24" s="25" t="n"/>
      <c r="I24" s="23">
        <f>IF(G24="","",IF(AND(H24&lt;&gt;"",H24&lt;&gt;"Auto"),H24,G24))</f>
        <v/>
      </c>
      <c r="J24" s="22" t="n"/>
    </row>
    <row r="25" ht="26" customHeight="1">
      <c r="A25" s="21" t="n"/>
      <c r="B25" s="21" t="n"/>
      <c r="C25" s="22" t="n"/>
      <c r="D25" s="21" t="n"/>
      <c r="E25" s="21" t="n"/>
      <c r="F25" s="23">
        <f>IF(OR(D25="",E25=""),"",IF(AND(OR(E25="Safety hazard",E25="Structural",E25="Water intrusion"),OR(D25="Safety hazard",D25="Major defect")),"Deal-breaker",IF(OR(E25="Cosmetic",AND(E25="Wear and tear",OR(D25="Minor defect",D25="Maintenance item",D25="Monitor"))),"Cosmetic","Negotiable")))</f>
        <v/>
      </c>
      <c r="G25" s="24">
        <f>IF(F25="","",IF(OR(F25="Deal-breaker",F25="Negotiable"),"Ask","Let it go"))</f>
        <v/>
      </c>
      <c r="H25" s="25" t="n"/>
      <c r="I25" s="23">
        <f>IF(G25="","",IF(AND(H25&lt;&gt;"",H25&lt;&gt;"Auto"),H25,G25))</f>
        <v/>
      </c>
      <c r="J25" s="22" t="n"/>
    </row>
    <row r="26" ht="26" customHeight="1">
      <c r="A26" s="21" t="n"/>
      <c r="B26" s="21" t="n"/>
      <c r="C26" s="22" t="n"/>
      <c r="D26" s="21" t="n"/>
      <c r="E26" s="21" t="n"/>
      <c r="F26" s="23">
        <f>IF(OR(D26="",E26=""),"",IF(AND(OR(E26="Safety hazard",E26="Structural",E26="Water intrusion"),OR(D26="Safety hazard",D26="Major defect")),"Deal-breaker",IF(OR(E26="Cosmetic",AND(E26="Wear and tear",OR(D26="Minor defect",D26="Maintenance item",D26="Monitor"))),"Cosmetic","Negotiable")))</f>
        <v/>
      </c>
      <c r="G26" s="24">
        <f>IF(F26="","",IF(OR(F26="Deal-breaker",F26="Negotiable"),"Ask","Let it go"))</f>
        <v/>
      </c>
      <c r="H26" s="25" t="n"/>
      <c r="I26" s="23">
        <f>IF(G26="","",IF(AND(H26&lt;&gt;"",H26&lt;&gt;"Auto"),H26,G26))</f>
        <v/>
      </c>
      <c r="J26" s="22" t="n"/>
    </row>
    <row r="27" ht="26" customHeight="1">
      <c r="A27" s="21" t="n"/>
      <c r="B27" s="21" t="n"/>
      <c r="C27" s="22" t="n"/>
      <c r="D27" s="21" t="n"/>
      <c r="E27" s="21" t="n"/>
      <c r="F27" s="23">
        <f>IF(OR(D27="",E27=""),"",IF(AND(OR(E27="Safety hazard",E27="Structural",E27="Water intrusion"),OR(D27="Safety hazard",D27="Major defect")),"Deal-breaker",IF(OR(E27="Cosmetic",AND(E27="Wear and tear",OR(D27="Minor defect",D27="Maintenance item",D27="Monitor"))),"Cosmetic","Negotiable")))</f>
        <v/>
      </c>
      <c r="G27" s="24">
        <f>IF(F27="","",IF(OR(F27="Deal-breaker",F27="Negotiable"),"Ask","Let it go"))</f>
        <v/>
      </c>
      <c r="H27" s="25" t="n"/>
      <c r="I27" s="23">
        <f>IF(G27="","",IF(AND(H27&lt;&gt;"",H27&lt;&gt;"Auto"),H27,G27))</f>
        <v/>
      </c>
      <c r="J27" s="22" t="n"/>
    </row>
    <row r="28" ht="26" customHeight="1">
      <c r="A28" s="21" t="n"/>
      <c r="B28" s="21" t="n"/>
      <c r="C28" s="22" t="n"/>
      <c r="D28" s="21" t="n"/>
      <c r="E28" s="21" t="n"/>
      <c r="F28" s="23">
        <f>IF(OR(D28="",E28=""),"",IF(AND(OR(E28="Safety hazard",E28="Structural",E28="Water intrusion"),OR(D28="Safety hazard",D28="Major defect")),"Deal-breaker",IF(OR(E28="Cosmetic",AND(E28="Wear and tear",OR(D28="Minor defect",D28="Maintenance item",D28="Monitor"))),"Cosmetic","Negotiable")))</f>
        <v/>
      </c>
      <c r="G28" s="24">
        <f>IF(F28="","",IF(OR(F28="Deal-breaker",F28="Negotiable"),"Ask","Let it go"))</f>
        <v/>
      </c>
      <c r="H28" s="25" t="n"/>
      <c r="I28" s="23">
        <f>IF(G28="","",IF(AND(H28&lt;&gt;"",H28&lt;&gt;"Auto"),H28,G28))</f>
        <v/>
      </c>
      <c r="J28" s="22" t="n"/>
    </row>
    <row r="29" ht="26" customHeight="1">
      <c r="A29" s="21" t="n"/>
      <c r="B29" s="21" t="n"/>
      <c r="C29" s="22" t="n"/>
      <c r="D29" s="21" t="n"/>
      <c r="E29" s="21" t="n"/>
      <c r="F29" s="23">
        <f>IF(OR(D29="",E29=""),"",IF(AND(OR(E29="Safety hazard",E29="Structural",E29="Water intrusion"),OR(D29="Safety hazard",D29="Major defect")),"Deal-breaker",IF(OR(E29="Cosmetic",AND(E29="Wear and tear",OR(D29="Minor defect",D29="Maintenance item",D29="Monitor"))),"Cosmetic","Negotiable")))</f>
        <v/>
      </c>
      <c r="G29" s="24">
        <f>IF(F29="","",IF(OR(F29="Deal-breaker",F29="Negotiable"),"Ask","Let it go"))</f>
        <v/>
      </c>
      <c r="H29" s="25" t="n"/>
      <c r="I29" s="23">
        <f>IF(G29="","",IF(AND(H29&lt;&gt;"",H29&lt;&gt;"Auto"),H29,G29))</f>
        <v/>
      </c>
      <c r="J29" s="22" t="n"/>
    </row>
    <row r="30" ht="26" customHeight="1">
      <c r="A30" s="21" t="n"/>
      <c r="B30" s="21" t="n"/>
      <c r="C30" s="22" t="n"/>
      <c r="D30" s="21" t="n"/>
      <c r="E30" s="21" t="n"/>
      <c r="F30" s="23">
        <f>IF(OR(D30="",E30=""),"",IF(AND(OR(E30="Safety hazard",E30="Structural",E30="Water intrusion"),OR(D30="Safety hazard",D30="Major defect")),"Deal-breaker",IF(OR(E30="Cosmetic",AND(E30="Wear and tear",OR(D30="Minor defect",D30="Maintenance item",D30="Monitor"))),"Cosmetic","Negotiable")))</f>
        <v/>
      </c>
      <c r="G30" s="24">
        <f>IF(F30="","",IF(OR(F30="Deal-breaker",F30="Negotiable"),"Ask","Let it go"))</f>
        <v/>
      </c>
      <c r="H30" s="25" t="n"/>
      <c r="I30" s="23">
        <f>IF(G30="","",IF(AND(H30&lt;&gt;"",H30&lt;&gt;"Auto"),H30,G30))</f>
        <v/>
      </c>
      <c r="J30" s="22" t="n"/>
    </row>
    <row r="31" ht="26" customHeight="1">
      <c r="A31" s="21" t="n"/>
      <c r="B31" s="21" t="n"/>
      <c r="C31" s="22" t="n"/>
      <c r="D31" s="21" t="n"/>
      <c r="E31" s="21" t="n"/>
      <c r="F31" s="23">
        <f>IF(OR(D31="",E31=""),"",IF(AND(OR(E31="Safety hazard",E31="Structural",E31="Water intrusion"),OR(D31="Safety hazard",D31="Major defect")),"Deal-breaker",IF(OR(E31="Cosmetic",AND(E31="Wear and tear",OR(D31="Minor defect",D31="Maintenance item",D31="Monitor"))),"Cosmetic","Negotiable")))</f>
        <v/>
      </c>
      <c r="G31" s="24">
        <f>IF(F31="","",IF(OR(F31="Deal-breaker",F31="Negotiable"),"Ask","Let it go"))</f>
        <v/>
      </c>
      <c r="H31" s="25" t="n"/>
      <c r="I31" s="23">
        <f>IF(G31="","",IF(AND(H31&lt;&gt;"",H31&lt;&gt;"Auto"),H31,G31))</f>
        <v/>
      </c>
      <c r="J31" s="22" t="n"/>
    </row>
    <row r="32" ht="26" customHeight="1">
      <c r="A32" s="21" t="n"/>
      <c r="B32" s="21" t="n"/>
      <c r="C32" s="22" t="n"/>
      <c r="D32" s="21" t="n"/>
      <c r="E32" s="21" t="n"/>
      <c r="F32" s="23">
        <f>IF(OR(D32="",E32=""),"",IF(AND(OR(E32="Safety hazard",E32="Structural",E32="Water intrusion"),OR(D32="Safety hazard",D32="Major defect")),"Deal-breaker",IF(OR(E32="Cosmetic",AND(E32="Wear and tear",OR(D32="Minor defect",D32="Maintenance item",D32="Monitor"))),"Cosmetic","Negotiable")))</f>
        <v/>
      </c>
      <c r="G32" s="24">
        <f>IF(F32="","",IF(OR(F32="Deal-breaker",F32="Negotiable"),"Ask","Let it go"))</f>
        <v/>
      </c>
      <c r="H32" s="25" t="n"/>
      <c r="I32" s="23">
        <f>IF(G32="","",IF(AND(H32&lt;&gt;"",H32&lt;&gt;"Auto"),H32,G32))</f>
        <v/>
      </c>
      <c r="J32" s="22" t="n"/>
    </row>
    <row r="33" ht="26" customHeight="1">
      <c r="A33" s="21" t="n"/>
      <c r="B33" s="21" t="n"/>
      <c r="C33" s="22" t="n"/>
      <c r="D33" s="21" t="n"/>
      <c r="E33" s="21" t="n"/>
      <c r="F33" s="23">
        <f>IF(OR(D33="",E33=""),"",IF(AND(OR(E33="Safety hazard",E33="Structural",E33="Water intrusion"),OR(D33="Safety hazard",D33="Major defect")),"Deal-breaker",IF(OR(E33="Cosmetic",AND(E33="Wear and tear",OR(D33="Minor defect",D33="Maintenance item",D33="Monitor"))),"Cosmetic","Negotiable")))</f>
        <v/>
      </c>
      <c r="G33" s="24">
        <f>IF(F33="","",IF(OR(F33="Deal-breaker",F33="Negotiable"),"Ask","Let it go"))</f>
        <v/>
      </c>
      <c r="H33" s="25" t="n"/>
      <c r="I33" s="23">
        <f>IF(G33="","",IF(AND(H33&lt;&gt;"",H33&lt;&gt;"Auto"),H33,G33))</f>
        <v/>
      </c>
      <c r="J33" s="22" t="n"/>
    </row>
    <row r="34" ht="26" customHeight="1">
      <c r="A34" s="21" t="n"/>
      <c r="B34" s="21" t="n"/>
      <c r="C34" s="22" t="n"/>
      <c r="D34" s="21" t="n"/>
      <c r="E34" s="21" t="n"/>
      <c r="F34" s="23">
        <f>IF(OR(D34="",E34=""),"",IF(AND(OR(E34="Safety hazard",E34="Structural",E34="Water intrusion"),OR(D34="Safety hazard",D34="Major defect")),"Deal-breaker",IF(OR(E34="Cosmetic",AND(E34="Wear and tear",OR(D34="Minor defect",D34="Maintenance item",D34="Monitor"))),"Cosmetic","Negotiable")))</f>
        <v/>
      </c>
      <c r="G34" s="24">
        <f>IF(F34="","",IF(OR(F34="Deal-breaker",F34="Negotiable"),"Ask","Let it go"))</f>
        <v/>
      </c>
      <c r="H34" s="25" t="n"/>
      <c r="I34" s="23">
        <f>IF(G34="","",IF(AND(H34&lt;&gt;"",H34&lt;&gt;"Auto"),H34,G34))</f>
        <v/>
      </c>
      <c r="J34" s="22" t="n"/>
    </row>
    <row r="35" ht="26" customHeight="1">
      <c r="A35" s="21" t="n"/>
      <c r="B35" s="21" t="n"/>
      <c r="C35" s="22" t="n"/>
      <c r="D35" s="21" t="n"/>
      <c r="E35" s="21" t="n"/>
      <c r="F35" s="23">
        <f>IF(OR(D35="",E35=""),"",IF(AND(OR(E35="Safety hazard",E35="Structural",E35="Water intrusion"),OR(D35="Safety hazard",D35="Major defect")),"Deal-breaker",IF(OR(E35="Cosmetic",AND(E35="Wear and tear",OR(D35="Minor defect",D35="Maintenance item",D35="Monitor"))),"Cosmetic","Negotiable")))</f>
        <v/>
      </c>
      <c r="G35" s="24">
        <f>IF(F35="","",IF(OR(F35="Deal-breaker",F35="Negotiable"),"Ask","Let it go"))</f>
        <v/>
      </c>
      <c r="H35" s="25" t="n"/>
      <c r="I35" s="23">
        <f>IF(G35="","",IF(AND(H35&lt;&gt;"",H35&lt;&gt;"Auto"),H35,G35))</f>
        <v/>
      </c>
      <c r="J35" s="22" t="n"/>
    </row>
    <row r="36" ht="26" customHeight="1">
      <c r="A36" s="21" t="n"/>
      <c r="B36" s="21" t="n"/>
      <c r="C36" s="22" t="n"/>
      <c r="D36" s="21" t="n"/>
      <c r="E36" s="21" t="n"/>
      <c r="F36" s="23">
        <f>IF(OR(D36="",E36=""),"",IF(AND(OR(E36="Safety hazard",E36="Structural",E36="Water intrusion"),OR(D36="Safety hazard",D36="Major defect")),"Deal-breaker",IF(OR(E36="Cosmetic",AND(E36="Wear and tear",OR(D36="Minor defect",D36="Maintenance item",D36="Monitor"))),"Cosmetic","Negotiable")))</f>
        <v/>
      </c>
      <c r="G36" s="24">
        <f>IF(F36="","",IF(OR(F36="Deal-breaker",F36="Negotiable"),"Ask","Let it go"))</f>
        <v/>
      </c>
      <c r="H36" s="25" t="n"/>
      <c r="I36" s="23">
        <f>IF(G36="","",IF(AND(H36&lt;&gt;"",H36&lt;&gt;"Auto"),H36,G36))</f>
        <v/>
      </c>
      <c r="J36" s="22" t="n"/>
    </row>
    <row r="37" ht="26" customHeight="1">
      <c r="A37" s="21" t="n"/>
      <c r="B37" s="21" t="n"/>
      <c r="C37" s="22" t="n"/>
      <c r="D37" s="21" t="n"/>
      <c r="E37" s="21" t="n"/>
      <c r="F37" s="23">
        <f>IF(OR(D37="",E37=""),"",IF(AND(OR(E37="Safety hazard",E37="Structural",E37="Water intrusion"),OR(D37="Safety hazard",D37="Major defect")),"Deal-breaker",IF(OR(E37="Cosmetic",AND(E37="Wear and tear",OR(D37="Minor defect",D37="Maintenance item",D37="Monitor"))),"Cosmetic","Negotiable")))</f>
        <v/>
      </c>
      <c r="G37" s="24">
        <f>IF(F37="","",IF(OR(F37="Deal-breaker",F37="Negotiable"),"Ask","Let it go"))</f>
        <v/>
      </c>
      <c r="H37" s="25" t="n"/>
      <c r="I37" s="23">
        <f>IF(G37="","",IF(AND(H37&lt;&gt;"",H37&lt;&gt;"Auto"),H37,G37))</f>
        <v/>
      </c>
      <c r="J37" s="22" t="n"/>
    </row>
    <row r="38" ht="26" customHeight="1">
      <c r="A38" s="21" t="n"/>
      <c r="B38" s="21" t="n"/>
      <c r="C38" s="22" t="n"/>
      <c r="D38" s="21" t="n"/>
      <c r="E38" s="21" t="n"/>
      <c r="F38" s="23">
        <f>IF(OR(D38="",E38=""),"",IF(AND(OR(E38="Safety hazard",E38="Structural",E38="Water intrusion"),OR(D38="Safety hazard",D38="Major defect")),"Deal-breaker",IF(OR(E38="Cosmetic",AND(E38="Wear and tear",OR(D38="Minor defect",D38="Maintenance item",D38="Monitor"))),"Cosmetic","Negotiable")))</f>
        <v/>
      </c>
      <c r="G38" s="24">
        <f>IF(F38="","",IF(OR(F38="Deal-breaker",F38="Negotiable"),"Ask","Let it go"))</f>
        <v/>
      </c>
      <c r="H38" s="25" t="n"/>
      <c r="I38" s="23">
        <f>IF(G38="","",IF(AND(H38&lt;&gt;"",H38&lt;&gt;"Auto"),H38,G38))</f>
        <v/>
      </c>
      <c r="J38" s="22" t="n"/>
    </row>
    <row r="39" ht="26" customHeight="1">
      <c r="A39" s="21" t="n"/>
      <c r="B39" s="21" t="n"/>
      <c r="C39" s="22" t="n"/>
      <c r="D39" s="21" t="n"/>
      <c r="E39" s="21" t="n"/>
      <c r="F39" s="23">
        <f>IF(OR(D39="",E39=""),"",IF(AND(OR(E39="Safety hazard",E39="Structural",E39="Water intrusion"),OR(D39="Safety hazard",D39="Major defect")),"Deal-breaker",IF(OR(E39="Cosmetic",AND(E39="Wear and tear",OR(D39="Minor defect",D39="Maintenance item",D39="Monitor"))),"Cosmetic","Negotiable")))</f>
        <v/>
      </c>
      <c r="G39" s="24">
        <f>IF(F39="","",IF(OR(F39="Deal-breaker",F39="Negotiable"),"Ask","Let it go"))</f>
        <v/>
      </c>
      <c r="H39" s="25" t="n"/>
      <c r="I39" s="23">
        <f>IF(G39="","",IF(AND(H39&lt;&gt;"",H39&lt;&gt;"Auto"),H39,G39))</f>
        <v/>
      </c>
      <c r="J39" s="22" t="n"/>
    </row>
    <row r="40" ht="26" customHeight="1">
      <c r="A40" s="21" t="n"/>
      <c r="B40" s="21" t="n"/>
      <c r="C40" s="22" t="n"/>
      <c r="D40" s="21" t="n"/>
      <c r="E40" s="21" t="n"/>
      <c r="F40" s="23">
        <f>IF(OR(D40="",E40=""),"",IF(AND(OR(E40="Safety hazard",E40="Structural",E40="Water intrusion"),OR(D40="Safety hazard",D40="Major defect")),"Deal-breaker",IF(OR(E40="Cosmetic",AND(E40="Wear and tear",OR(D40="Minor defect",D40="Maintenance item",D40="Monitor"))),"Cosmetic","Negotiable")))</f>
        <v/>
      </c>
      <c r="G40" s="24">
        <f>IF(F40="","",IF(OR(F40="Deal-breaker",F40="Negotiable"),"Ask","Let it go"))</f>
        <v/>
      </c>
      <c r="H40" s="25" t="n"/>
      <c r="I40" s="23">
        <f>IF(G40="","",IF(AND(H40&lt;&gt;"",H40&lt;&gt;"Auto"),H40,G40))</f>
        <v/>
      </c>
      <c r="J40" s="22" t="n"/>
    </row>
    <row r="42" ht="53" customHeight="1">
      <c r="A42" s="26" t="inlineStr">
        <is>
          <t>The first 12 findings are a worked example, pulled from the same fictional inspection the paid worksheet uses. To clear them, select System through Notes / report page on those rows and press Delete - never delete whole rows, which would take the (auto) formulas with them. Rows 17 to 40 - the spreadsheet's own row numbers, down the left edge - are blank and ready.</t>
        </is>
      </c>
    </row>
    <row r="44" ht="22" customHeight="1">
      <c r="A44" s="27" t="inlineStr">
        <is>
          <t>SUMMARY</t>
        </is>
      </c>
    </row>
    <row r="45" ht="20" customHeight="1">
      <c r="A45" s="28" t="inlineStr">
        <is>
          <t>Findings logged</t>
        </is>
      </c>
      <c r="B45" s="29" t="n"/>
      <c r="C45" s="29" t="n"/>
      <c r="D45" s="29" t="n"/>
      <c r="E45" s="30" t="n"/>
      <c r="F45" s="31">
        <f>COUNTA(A5:A40)</f>
        <v/>
      </c>
      <c r="G45" s="29" t="n"/>
      <c r="H45" s="29" t="n"/>
      <c r="I45" s="29" t="n"/>
      <c r="J45" s="30" t="n"/>
    </row>
    <row r="46" ht="20" customHeight="1">
      <c r="A46" s="28" t="inlineStr">
        <is>
          <t>Deal-breakers</t>
        </is>
      </c>
      <c r="B46" s="29" t="n"/>
      <c r="C46" s="29" t="n"/>
      <c r="D46" s="29" t="n"/>
      <c r="E46" s="30" t="n"/>
      <c r="F46" s="31">
        <f>COUNTIF(F5:F40,"Deal-breaker")</f>
        <v/>
      </c>
      <c r="G46" s="29" t="n"/>
      <c r="H46" s="29" t="n"/>
      <c r="I46" s="29" t="n"/>
      <c r="J46" s="30" t="n"/>
    </row>
    <row r="47" ht="20" customHeight="1">
      <c r="A47" s="28" t="inlineStr">
        <is>
          <t>Negotiable</t>
        </is>
      </c>
      <c r="B47" s="29" t="n"/>
      <c r="C47" s="29" t="n"/>
      <c r="D47" s="29" t="n"/>
      <c r="E47" s="30" t="n"/>
      <c r="F47" s="31">
        <f>COUNTIF(F5:F40,"Negotiable")</f>
        <v/>
      </c>
      <c r="G47" s="29" t="n"/>
      <c r="H47" s="29" t="n"/>
      <c r="I47" s="29" t="n"/>
      <c r="J47" s="30" t="n"/>
    </row>
    <row r="48" ht="20" customHeight="1">
      <c r="A48" s="28" t="inlineStr">
        <is>
          <t>Cosmetic</t>
        </is>
      </c>
      <c r="B48" s="29" t="n"/>
      <c r="C48" s="29" t="n"/>
      <c r="D48" s="29" t="n"/>
      <c r="E48" s="30" t="n"/>
      <c r="F48" s="31">
        <f>COUNTIF(F5:F40,"Cosmetic")</f>
        <v/>
      </c>
      <c r="G48" s="29" t="n"/>
      <c r="H48" s="29" t="n"/>
      <c r="I48" s="29" t="n"/>
      <c r="J48" s="30" t="n"/>
    </row>
    <row r="49" ht="20" customHeight="1">
      <c r="A49" s="28" t="inlineStr">
        <is>
          <t>Going to the seller</t>
        </is>
      </c>
      <c r="B49" s="29" t="n"/>
      <c r="C49" s="29" t="n"/>
      <c r="D49" s="29" t="n"/>
      <c r="E49" s="30" t="n"/>
      <c r="F49" s="31">
        <f>COUNTIF(G5:G40,"Ask")</f>
        <v/>
      </c>
      <c r="G49" s="29" t="n"/>
      <c r="H49" s="29" t="n"/>
      <c r="I49" s="29" t="n"/>
      <c r="J49" s="30" t="n"/>
    </row>
    <row r="50" ht="20" customHeight="1">
      <c r="A50" s="28" t="inlineStr">
        <is>
          <t>Letting go</t>
        </is>
      </c>
      <c r="B50" s="29" t="n"/>
      <c r="C50" s="29" t="n"/>
      <c r="D50" s="29" t="n"/>
      <c r="E50" s="30" t="n"/>
      <c r="F50" s="31">
        <f>COUNTIF(G5:G40,"Let it go")</f>
        <v/>
      </c>
      <c r="G50" s="29" t="n"/>
      <c r="H50" s="29" t="n"/>
      <c r="I50" s="29" t="n"/>
      <c r="J50" s="30" t="n"/>
    </row>
    <row r="52" ht="68" customHeight="1">
      <c r="A52" s="32" t="inlineStr">
        <is>
          <t>Every example finding above, its property, and its hazard class come straight from the paid worksheet's own fictional example - not a real inspection. This is a decision-making tool, not legal, financial, or construction advice, and it does not replace a licensed inspector's report, a licensed contractor's estimate, or your own agent's or attorney's read of what your contract lets you ask for.</t>
        </is>
      </c>
    </row>
    <row r="54" ht="53" customHeight="1">
      <c r="A54" s="32" t="inlineStr">
        <is>
          <t>Once you have filled it in, this sheet is an itemized list of one specific house's defects, tied to its address, alongside whatever you noted from the seller's own disclosure. Send a contractor or an agent only the row they are actually quoting or acting on - not the whole sheet - and clear it before you pass the file itself on.</t>
        </is>
      </c>
    </row>
    <row r="56" ht="24" customHeight="1">
      <c r="A56" s="13" t="inlineStr">
        <is>
          <t>-&gt; Get the full Home-Inspection Review &amp; Repair-Negotiation Worksheet</t>
        </is>
      </c>
    </row>
  </sheetData>
  <mergeCells count="20">
    <mergeCell ref="A48:E48"/>
    <mergeCell ref="A49:E49"/>
    <mergeCell ref="A45:E45"/>
    <mergeCell ref="A52:J52"/>
    <mergeCell ref="A44:J44"/>
    <mergeCell ref="A46:E46"/>
    <mergeCell ref="F45:J45"/>
    <mergeCell ref="F50:J50"/>
    <mergeCell ref="A1:J1"/>
    <mergeCell ref="A50:E50"/>
    <mergeCell ref="F47:J47"/>
    <mergeCell ref="A47:E47"/>
    <mergeCell ref="F46:J46"/>
    <mergeCell ref="A54:J54"/>
    <mergeCell ref="F48:J48"/>
    <mergeCell ref="A56:J56"/>
    <mergeCell ref="A3:J3"/>
    <mergeCell ref="F49:J49"/>
    <mergeCell ref="A2:J2"/>
    <mergeCell ref="A42:J42"/>
  </mergeCells>
  <conditionalFormatting sqref="F5:F40">
    <cfRule type="cellIs" priority="1" operator="equal" dxfId="0">
      <formula>"Deal-breaker"</formula>
    </cfRule>
    <cfRule type="cellIs" priority="2" operator="equal" dxfId="1">
      <formula>"Negotiable"</formula>
    </cfRule>
    <cfRule type="cellIs" priority="3" operator="equal" dxfId="2">
      <formula>"Cosmetic"</formula>
    </cfRule>
  </conditionalFormatting>
  <conditionalFormatting sqref="G5:G40">
    <cfRule type="cellIs" priority="4" operator="equal" dxfId="3">
      <formula>"Ask"</formula>
    </cfRule>
    <cfRule type="cellIs" priority="5" operator="equal" dxfId="4">
      <formula>"Let it go"</formula>
    </cfRule>
  </conditionalFormatting>
  <dataValidations count="4">
    <dataValidation sqref="A5:A40" showDropDown="0" showInputMessage="0" showErrorMessage="1" allowBlank="1" errorTitle="Pick from the list" error="Pick one of the values in this cell's dropdown ('Read Me'!$B$37:$B$48). Typed text that is not on the list is not accepted, because the formulas match these values exactly." type="list" errorStyle="stop">
      <formula1>'Read Me'!$B$37:$B$48</formula1>
    </dataValidation>
    <dataValidation sqref="D5:D40" showDropDown="0" showInputMessage="0" showErrorMessage="1" allowBlank="1" errorTitle="Pick from the list" error="Pick one of the values in the dropdown: Safety hazard, Major defect, Minor defect, Maintenance item, Monitor." type="list" errorStyle="stop">
      <formula1>"Safety hazard,Major defect,Minor defect,Maintenance item,Monitor"</formula1>
    </dataValidation>
    <dataValidation sqref="E5:E40" showDropDown="0" showInputMessage="0" showErrorMessage="1" allowBlank="1" errorTitle="Pick from the list" error="Pick one of the values in the dropdown: Safety hazard, Structural, Water intrusion, System at end of life, Code or permit issue, Wear and tear, Cosmetic." type="list" errorStyle="stop">
      <formula1>"Safety hazard,Structural,Water intrusion,System at end of life,Code or permit issue,Wear and tear,Cosmetic"</formula1>
    </dataValidation>
    <dataValidation sqref="H5:H40" showDropDown="0" showInputMessage="0" showErrorMessage="1" allowBlank="1" errorTitle="Pick from the list" error="Pick one of the values in the dropdown: Auto, Ask, Let it go." type="list" errorStyle="stop">
      <formula1>"Auto,Ask,Let it go"</formula1>
    </dataValidation>
  </dataValidations>
  <hyperlinks>
    <hyperlink xmlns:r="http://schemas.openxmlformats.org/officeDocument/2006/relationships" ref="A56" r:id="rId1"/>
  </hyperlinks>
  <printOptions horizontalCentered="1"/>
  <pageMargins left="0.5" right="0.5" top="0.5" bottom="0.5" header="0.3" footer="0.3"/>
  <pageSetup orientation="landscape" paperSize="1" fitToHeight="0" fitToWidth="1"/>
</worksheet>
</file>

<file path=docProps/app.xml><?xml version="1.0" encoding="utf-8"?>
<Properties xmlns="http://schemas.openxmlformats.org/officeDocument/2006/extended-properties">
  <Application>Microsoft Excel Compatible / Ardent Workshop</Application>
</Properties>
</file>

<file path=docProps/core.xml><?xml version="1.0" encoding="utf-8"?>
<cp:coreProperties xmlns:cp="http://schemas.openxmlformats.org/package/2006/metadata/core-properties">
  <dc:creator xmlns:dc="http://purl.org/dc/elements/1.1/">Ardent Workshop</dc:creator>
  <dcterms:created xmlns:dcterms="http://purl.org/dc/terms/" xmlns:xsi="http://www.w3.org/2001/XMLSchema-instance" xsi:type="dcterms:W3CDTF">2026-09-04T00:00:00Z</dcterms:created>
  <dcterms:modified xmlns:dcterms="http://purl.org/dc/terms/" xmlns:xsi="http://www.w3.org/2001/XMLSchema-instance" xsi:type="dcterms:W3CDTF">2026-09-04T00:00:00Z</dcterms:modified>
</cp:coreProperties>
</file>