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ventory" sheetId="1" state="visible" r:id="rId1"/>
    <sheet xmlns:r="http://schemas.openxmlformats.org/officeDocument/2006/relationships" name="Room Totals" sheetId="2" state="visible" r:id="rId2"/>
    <sheet xmlns:r="http://schemas.openxmlformats.org/officeDocument/2006/relationships" name="Lists" sheetId="3" state="visible" r:id="rId3"/>
  </sheets>
  <definedNames>
    <definedName name="_xlnm._FilterDatabase" localSheetId="0" hidden="1">'Inventory'!$A$5:$O$155</definedName>
    <definedName name="_xlnm.Print_Titles" localSheetId="0">'Inventory'!$5:$5</definedName>
    <definedName name="_xlnm.Print_Area" localSheetId="0">'Inventory'!$A$1:$O$159</definedName>
    <definedName name="_xlnm.Print_Titles" localSheetId="1">'Room Totals'!$3:$3</definedName>
    <definedName name="_xlnm.Print_Area" localSheetId="1">'Room Totals'!$A$1:$E$31</definedName>
    <definedName name="_xlnm.Print_Titles" localSheetId="2">'Lists'!$3:$3</definedName>
    <definedName name="_xlnm.Print_Area" localSheetId="2">'Lists'!$A$1:$B$28</definedName>
  </definedNames>
  <calcPr calcId="124519" fullCalcOnLoad="1"/>
</workbook>
</file>

<file path=xl/styles.xml><?xml version="1.0" encoding="utf-8"?>
<styleSheet xmlns="http://schemas.openxmlformats.org/spreadsheetml/2006/main">
  <numFmts count="2">
    <numFmt numFmtId="164" formatCode="$#,##0"/>
    <numFmt numFmtId="165" formatCode="yyyy-mm-dd"/>
  </numFmts>
  <fonts count="14">
    <font>
      <name val="Calibri"/>
      <family val="2"/>
      <color theme="1"/>
      <sz val="11"/>
      <scheme val="minor"/>
    </font>
    <font>
      <name val="Calibri"/>
      <b val="1"/>
      <color rgb="001A2744"/>
      <sz val="16"/>
    </font>
    <font>
      <name val="Calibri"/>
      <b val="1"/>
      <color rgb="00FFFFFF"/>
      <sz val="11"/>
    </font>
    <font>
      <name val="Calibri"/>
      <color rgb="001A2744"/>
      <sz val="11"/>
    </font>
    <font>
      <name val="Calibri"/>
      <i val="1"/>
      <color rgb="005C6470"/>
      <sz val="9.5"/>
    </font>
    <font>
      <name val="Calibri"/>
      <b val="1"/>
      <color rgb="003F5A4A"/>
      <sz val="10"/>
    </font>
    <font>
      <name val="Calibri"/>
      <b val="1"/>
      <color rgb="001A2744"/>
      <sz val="10"/>
    </font>
    <font>
      <name val="Calibri"/>
      <b val="1"/>
      <color rgb="00FFFFFF"/>
      <sz val="9.5"/>
    </font>
    <font>
      <name val="Calibri"/>
      <color rgb="002A2F3A"/>
      <sz val="10"/>
    </font>
    <font>
      <name val="Calibri"/>
      <color rgb="001A2744"/>
      <sz val="10"/>
    </font>
    <font>
      <name val="Calibri"/>
      <b val="1"/>
      <color rgb="003F5A4A"/>
      <sz val="10.5"/>
      <u val="single"/>
    </font>
    <font>
      <name val="Calibri"/>
      <color rgb="005C6470"/>
      <sz val="8.5"/>
    </font>
    <font>
      <name val="Calibri"/>
      <b val="1"/>
      <color rgb="001A2744"/>
      <sz val="15"/>
    </font>
    <font>
      <name val="Calibri"/>
      <b val="1"/>
      <color rgb="002A2F3A"/>
      <sz val="10"/>
    </font>
  </fonts>
  <fills count="9">
    <fill>
      <patternFill/>
    </fill>
    <fill>
      <patternFill patternType="gray125"/>
    </fill>
    <fill>
      <patternFill patternType="solid">
        <fgColor rgb="003F5A4A"/>
      </patternFill>
    </fill>
    <fill>
      <patternFill patternType="solid">
        <fgColor rgb="00F9DEAC"/>
      </patternFill>
    </fill>
    <fill>
      <patternFill patternType="solid">
        <fgColor rgb="00CFE6E8"/>
      </patternFill>
    </fill>
    <fill>
      <patternFill patternType="solid">
        <fgColor rgb="00F3EBDD"/>
      </patternFill>
    </fill>
    <fill>
      <patternFill patternType="solid">
        <fgColor rgb="001A2744"/>
      </patternFill>
    </fill>
    <fill>
      <patternFill patternType="solid">
        <fgColor rgb="00FEF6E9"/>
      </patternFill>
    </fill>
    <fill>
      <patternFill patternType="solid">
        <fgColor rgb="00EAF3F4"/>
      </patternFill>
    </fill>
  </fills>
  <borders count="2">
    <border>
      <left/>
      <right/>
      <top/>
      <bottom/>
      <diagonal/>
    </border>
    <border>
      <bottom style="thin">
        <color rgb="00877E6E"/>
      </bottom>
    </border>
  </borders>
  <cellStyleXfs count="1">
    <xf numFmtId="0" fontId="0" fillId="0" borderId="0"/>
  </cellStyleXfs>
  <cellXfs count="24">
    <xf numFmtId="0" fontId="0" fillId="0" borderId="0" pivotButton="0" quotePrefix="0" xfId="0"/>
    <xf numFmtId="0" fontId="1" fillId="0" borderId="0" applyAlignment="1" pivotButton="0" quotePrefix="0" xfId="0">
      <alignment vertical="center"/>
    </xf>
    <xf numFmtId="0" fontId="2" fillId="2" borderId="0" applyAlignment="1" pivotButton="0" quotePrefix="0" xfId="0">
      <alignment vertical="center"/>
    </xf>
    <xf numFmtId="0" fontId="4" fillId="3" borderId="0" applyAlignment="1" pivotButton="0" quotePrefix="0" xfId="0">
      <alignment vertical="top" wrapText="1"/>
    </xf>
    <xf numFmtId="0" fontId="5" fillId="0" borderId="0" applyAlignment="1" pivotButton="0" quotePrefix="0" xfId="0">
      <alignment horizontal="right" vertical="center"/>
    </xf>
    <xf numFmtId="1" fontId="6" fillId="4" borderId="1" applyAlignment="1" pivotButton="0" quotePrefix="0" xfId="0">
      <alignment horizontal="center" vertical="top"/>
    </xf>
    <xf numFmtId="164" fontId="6" fillId="4" borderId="1" applyAlignment="1" pivotButton="0" quotePrefix="0" xfId="0">
      <alignment horizontal="center" vertical="top"/>
    </xf>
    <xf numFmtId="0" fontId="3" fillId="5" borderId="0" pivotButton="0" quotePrefix="0" xfId="0"/>
    <xf numFmtId="0" fontId="7" fillId="2" borderId="0" applyAlignment="1" pivotButton="0" quotePrefix="0" xfId="0">
      <alignment horizontal="left" vertical="center" wrapText="1"/>
    </xf>
    <xf numFmtId="0" fontId="7" fillId="6" borderId="0" applyAlignment="1" pivotButton="0" quotePrefix="0" xfId="0">
      <alignment horizontal="left" vertical="center" wrapText="1"/>
    </xf>
    <xf numFmtId="0" fontId="8" fillId="7" borderId="1" applyAlignment="1" pivotButton="0" quotePrefix="0" xfId="0">
      <alignment vertical="top"/>
    </xf>
    <xf numFmtId="0" fontId="6" fillId="7" borderId="1" applyAlignment="1" pivotButton="0" quotePrefix="0" xfId="0">
      <alignment vertical="top"/>
    </xf>
    <xf numFmtId="0" fontId="8" fillId="7" borderId="1" applyAlignment="1" pivotButton="0" quotePrefix="0" xfId="0">
      <alignment horizontal="center" vertical="top"/>
    </xf>
    <xf numFmtId="165" fontId="8" fillId="7" borderId="1" applyAlignment="1" pivotButton="0" quotePrefix="0" xfId="0">
      <alignment horizontal="center" vertical="top"/>
    </xf>
    <xf numFmtId="164" fontId="8" fillId="7" borderId="1" applyAlignment="1" pivotButton="0" quotePrefix="0" xfId="0">
      <alignment horizontal="right" vertical="top"/>
    </xf>
    <xf numFmtId="164" fontId="6" fillId="4" borderId="1" applyAlignment="1" pivotButton="0" quotePrefix="0" xfId="0">
      <alignment horizontal="right" vertical="top"/>
    </xf>
    <xf numFmtId="0" fontId="9" fillId="7" borderId="1" applyAlignment="1" pivotButton="0" quotePrefix="0" xfId="0">
      <alignment vertical="top"/>
    </xf>
    <xf numFmtId="0" fontId="10" fillId="8" borderId="0" applyAlignment="1" pivotButton="0" quotePrefix="0" xfId="0">
      <alignment vertical="center" wrapText="1"/>
    </xf>
    <xf numFmtId="0" fontId="11" fillId="0" borderId="0" applyAlignment="1" pivotButton="0" quotePrefix="0" xfId="0">
      <alignment vertical="top" wrapText="1"/>
    </xf>
    <xf numFmtId="0" fontId="12" fillId="0" borderId="0" applyAlignment="1" pivotButton="0" quotePrefix="0" xfId="0">
      <alignment vertical="center"/>
    </xf>
    <xf numFmtId="0" fontId="4" fillId="0" borderId="0" applyAlignment="1" pivotButton="0" quotePrefix="0" xfId="0">
      <alignment vertical="top" wrapText="1"/>
    </xf>
    <xf numFmtId="0" fontId="13" fillId="7" borderId="1" applyAlignment="1" pivotButton="0" quotePrefix="0" xfId="0">
      <alignment vertical="top"/>
    </xf>
    <xf numFmtId="9" fontId="6" fillId="4" borderId="1" applyAlignment="1" pivotButton="0" quotePrefix="0" xfId="0">
      <alignment horizontal="center" vertical="top"/>
    </xf>
    <xf numFmtId="0" fontId="3"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rdentworkshop.com/products/home-inventory-excel/?utm_source=resource&amp;utm_medium=lite&amp;utm_campaign=home-inventory-starter&amp;utm_content=starter_xlsx_cta" TargetMode="External" Id="rId1"/></Relationships>
</file>

<file path=xl/worksheets/_rels/sheet2.xml.rels><Relationships xmlns="http://schemas.openxmlformats.org/package/2006/relationships"><Relationship Type="http://schemas.openxmlformats.org/officeDocument/2006/relationships/hyperlink" Target="https://www.ardentworkshop.com/products/home-inventory-excel/?utm_source=resource&amp;utm_medium=lite&amp;utm_campaign=home-inventory-starter&amp;utm_content=starter_xlsx_room_totals" TargetMode="External" Id="rId1"/></Relationships>
</file>

<file path=xl/worksheets/sheet1.xml><?xml version="1.0" encoding="utf-8"?>
<worksheet xmlns="http://schemas.openxmlformats.org/spreadsheetml/2006/main">
  <sheetPr>
    <outlinePr summaryBelow="1" summaryRight="1"/>
    <pageSetUpPr fitToPage="1"/>
  </sheetPr>
  <dimension ref="A1:O159"/>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width="16" customWidth="1" min="1" max="1"/>
    <col width="26" customWidth="1" min="2" max="2"/>
    <col width="18" customWidth="1" min="3" max="3"/>
    <col width="6" customWidth="1" min="4" max="4"/>
    <col width="13" customWidth="1" min="5" max="5"/>
    <col width="12" customWidth="1" min="6" max="6"/>
    <col width="14" customWidth="1" min="7" max="7"/>
    <col width="11" customWidth="1" min="8" max="8"/>
    <col width="11" customWidth="1" min="9" max="9"/>
    <col width="14" customWidth="1" min="10" max="10"/>
    <col width="12" customWidth="1" min="11" max="11"/>
    <col width="10" customWidth="1" min="12" max="12"/>
    <col width="11" customWidth="1" min="13" max="13"/>
    <col width="11" customWidth="1" min="14" max="14"/>
    <col width="22" customWidth="1" min="15" max="15"/>
  </cols>
  <sheetData>
    <row r="1" ht="28" customHeight="1">
      <c r="A1" s="1" t="inlineStr">
        <is>
          <t>HOME INVENTORY — STARTER</t>
        </is>
      </c>
    </row>
    <row r="2" ht="22" customHeight="1">
      <c r="A2" s="2" t="inlineStr">
        <is>
          <t>ONE ROW PER ITEM, ROOM FIRST — type into the cream cells (Room through Notes). Line total works out Qty x Replacement cost for you.</t>
        </is>
      </c>
    </row>
    <row r="3" ht="30" customHeight="1">
      <c r="A3" s="3" t="inlineStr">
        <is>
          <t>The 46 example rows below are from a fictional household (the Brightwater household) — not real belongings or prices. Some rows are sets, so they add up to 56 items once each row's Qty is counted. When you start your own, clear the cream cells or type over them, but leave the navy Line total column alone — it fills itself in.</t>
        </is>
      </c>
    </row>
    <row r="4" ht="22" customHeight="1">
      <c r="A4" s="4" t="inlineStr">
        <is>
          <t>Items (counting Qty)</t>
        </is>
      </c>
      <c r="D4" s="5">
        <f>SUM(D6:D155)+COUNTIFS(B6:B155,"&lt;&gt;",D6:D155,"")</f>
        <v/>
      </c>
      <c r="E4" s="4" t="inlineStr">
        <is>
          <t>Total replacement cost</t>
        </is>
      </c>
      <c r="I4" s="6">
        <f>SUM(K6:K155)</f>
        <v/>
      </c>
      <c r="J4" s="4" t="inlineStr">
        <is>
          <t>Rooms with items</t>
        </is>
      </c>
      <c r="N4" s="5">
        <f>COUNTIF('Room Totals'!C4:C28,"&gt;0")</f>
        <v/>
      </c>
      <c r="O4" s="7" t="n"/>
    </row>
    <row r="5" ht="34" customHeight="1">
      <c r="A5" s="8" t="inlineStr">
        <is>
          <t>Room</t>
        </is>
      </c>
      <c r="B5" s="8" t="inlineStr">
        <is>
          <t>Item</t>
        </is>
      </c>
      <c r="C5" s="8" t="inlineStr">
        <is>
          <t>Category</t>
        </is>
      </c>
      <c r="D5" s="8" t="inlineStr">
        <is>
          <t>Qty</t>
        </is>
      </c>
      <c r="E5" s="8" t="inlineStr">
        <is>
          <t>Brand</t>
        </is>
      </c>
      <c r="F5" s="8" t="inlineStr">
        <is>
          <t>Model</t>
        </is>
      </c>
      <c r="G5" s="8" t="inlineStr">
        <is>
          <t>Serial #</t>
        </is>
      </c>
      <c r="H5" s="8" t="inlineStr">
        <is>
          <t>Purchased</t>
        </is>
      </c>
      <c r="I5" s="8" t="inlineStr">
        <is>
          <t>Purchase price</t>
        </is>
      </c>
      <c r="J5" s="8" t="inlineStr">
        <is>
          <t>Replacement cost (each)</t>
        </is>
      </c>
      <c r="K5" s="9" t="inlineStr">
        <is>
          <t>Line total</t>
        </is>
      </c>
      <c r="L5" s="8" t="inlineStr">
        <is>
          <t>Condition</t>
        </is>
      </c>
      <c r="M5" s="8" t="inlineStr">
        <is>
          <t>Receipt saved?</t>
        </is>
      </c>
      <c r="N5" s="8" t="inlineStr">
        <is>
          <t>Photo taken?</t>
        </is>
      </c>
      <c r="O5" s="8" t="inlineStr">
        <is>
          <t>Notes</t>
        </is>
      </c>
    </row>
    <row r="6" ht="18" customHeight="1">
      <c r="A6" s="10" t="inlineStr">
        <is>
          <t>Entry &amp; Hall</t>
        </is>
      </c>
      <c r="B6" s="11" t="inlineStr">
        <is>
          <t>Console table</t>
        </is>
      </c>
      <c r="C6" s="10" t="inlineStr">
        <is>
          <t>Furniture</t>
        </is>
      </c>
      <c r="D6" s="12" t="n">
        <v>1</v>
      </c>
      <c r="E6" s="10" t="n"/>
      <c r="F6" s="10" t="n"/>
      <c r="G6" s="10" t="n"/>
      <c r="H6" s="13">
        <f>DATE(2022,5,10)</f>
        <v/>
      </c>
      <c r="I6" s="14" t="n">
        <v>370</v>
      </c>
      <c r="J6" s="14" t="n">
        <v>430</v>
      </c>
      <c r="K6" s="15">
        <f>IF(J6="","",IF(D6="",1,D6)*J6)</f>
        <v/>
      </c>
      <c r="L6" s="10" t="inlineStr">
        <is>
          <t>Good</t>
        </is>
      </c>
      <c r="M6" s="12" t="inlineStr">
        <is>
          <t>Yes</t>
        </is>
      </c>
      <c r="N6" s="12" t="inlineStr">
        <is>
          <t>Yes</t>
        </is>
      </c>
      <c r="O6" s="10" t="n"/>
    </row>
    <row r="7" ht="18" customHeight="1">
      <c r="A7" s="10" t="inlineStr">
        <is>
          <t>Entry &amp; Hall</t>
        </is>
      </c>
      <c r="B7" s="11" t="inlineStr">
        <is>
          <t>Antique hallway mirror</t>
        </is>
      </c>
      <c r="C7" s="10" t="inlineStr">
        <is>
          <t>Rugs &amp; Decor</t>
        </is>
      </c>
      <c r="D7" s="12" t="n">
        <v>1</v>
      </c>
      <c r="E7" s="10" t="n"/>
      <c r="F7" s="10" t="n"/>
      <c r="G7" s="10" t="n"/>
      <c r="H7" s="13" t="n"/>
      <c r="I7" s="14" t="n">
        <v>220</v>
      </c>
      <c r="J7" s="14" t="n">
        <v>360</v>
      </c>
      <c r="K7" s="15">
        <f>IF(J7="","",IF(D7="",1,D7)*J7)</f>
        <v/>
      </c>
      <c r="L7" s="10" t="inlineStr">
        <is>
          <t>Fair</t>
        </is>
      </c>
      <c r="M7" s="12" t="inlineStr">
        <is>
          <t>No</t>
        </is>
      </c>
      <c r="N7" s="12" t="inlineStr">
        <is>
          <t>No</t>
        </is>
      </c>
      <c r="O7" s="10" t="inlineStr">
        <is>
          <t>Inherited from a grandparent</t>
        </is>
      </c>
    </row>
    <row r="8" ht="18" customHeight="1">
      <c r="A8" s="10" t="inlineStr">
        <is>
          <t>Living Room</t>
        </is>
      </c>
      <c r="B8" s="11" t="inlineStr">
        <is>
          <t>Sectional sofa</t>
        </is>
      </c>
      <c r="C8" s="10" t="inlineStr">
        <is>
          <t>Furniture</t>
        </is>
      </c>
      <c r="D8" s="12" t="n">
        <v>1</v>
      </c>
      <c r="E8" s="10" t="inlineStr">
        <is>
          <t>Ashley HomeStore</t>
        </is>
      </c>
      <c r="F8" s="10" t="n"/>
      <c r="G8" s="10" t="n"/>
      <c r="H8" s="13">
        <f>DATE(2023,2,18)</f>
        <v/>
      </c>
      <c r="I8" s="14" t="n">
        <v>3300</v>
      </c>
      <c r="J8" s="14" t="n">
        <v>3650</v>
      </c>
      <c r="K8" s="15">
        <f>IF(J8="","",IF(D8="",1,D8)*J8)</f>
        <v/>
      </c>
      <c r="L8" s="10" t="inlineStr">
        <is>
          <t>Good</t>
        </is>
      </c>
      <c r="M8" s="12" t="inlineStr">
        <is>
          <t>Yes</t>
        </is>
      </c>
      <c r="N8" s="12" t="inlineStr">
        <is>
          <t>Yes</t>
        </is>
      </c>
      <c r="O8" s="10" t="n"/>
    </row>
    <row r="9" ht="18" customHeight="1">
      <c r="A9" s="10" t="inlineStr">
        <is>
          <t>Living Room</t>
        </is>
      </c>
      <c r="B9" s="11" t="inlineStr">
        <is>
          <t>Coffee table</t>
        </is>
      </c>
      <c r="C9" s="10" t="inlineStr">
        <is>
          <t>Furniture</t>
        </is>
      </c>
      <c r="D9" s="12" t="n">
        <v>1</v>
      </c>
      <c r="E9" s="10" t="n"/>
      <c r="F9" s="10" t="n"/>
      <c r="G9" s="10" t="n"/>
      <c r="H9" s="13">
        <f>DATE(2023,2,18)</f>
        <v/>
      </c>
      <c r="I9" s="14" t="n">
        <v>620</v>
      </c>
      <c r="J9" s="14" t="n">
        <v>690</v>
      </c>
      <c r="K9" s="15">
        <f>IF(J9="","",IF(D9="",1,D9)*J9)</f>
        <v/>
      </c>
      <c r="L9" s="10" t="inlineStr">
        <is>
          <t>Excellent</t>
        </is>
      </c>
      <c r="M9" s="12" t="inlineStr">
        <is>
          <t>Yes</t>
        </is>
      </c>
      <c r="N9" s="12" t="inlineStr">
        <is>
          <t>No</t>
        </is>
      </c>
      <c r="O9" s="10" t="n"/>
    </row>
    <row r="10" ht="18" customHeight="1">
      <c r="A10" s="10" t="inlineStr">
        <is>
          <t>Living Room</t>
        </is>
      </c>
      <c r="B10" s="11" t="inlineStr">
        <is>
          <t>Living room area rug</t>
        </is>
      </c>
      <c r="C10" s="10" t="inlineStr">
        <is>
          <t>Rugs &amp; Decor</t>
        </is>
      </c>
      <c r="D10" s="12" t="n">
        <v>1</v>
      </c>
      <c r="E10" s="10" t="n"/>
      <c r="F10" s="10" t="n"/>
      <c r="G10" s="10" t="n"/>
      <c r="H10" s="13" t="n"/>
      <c r="I10" s="14" t="n">
        <v>2150</v>
      </c>
      <c r="J10" s="14" t="n">
        <v>2600</v>
      </c>
      <c r="K10" s="15">
        <f>IF(J10="","",IF(D10="",1,D10)*J10)</f>
        <v/>
      </c>
      <c r="L10" s="10" t="inlineStr">
        <is>
          <t>Fair</t>
        </is>
      </c>
      <c r="M10" s="12" t="inlineStr">
        <is>
          <t>No</t>
        </is>
      </c>
      <c r="N10" s="12" t="inlineStr">
        <is>
          <t>Yes</t>
        </is>
      </c>
      <c r="O10" s="10" t="inlineStr">
        <is>
          <t>Heirloom, hand-knotted wool</t>
        </is>
      </c>
    </row>
    <row r="11" ht="18" customHeight="1">
      <c r="A11" s="10" t="inlineStr">
        <is>
          <t>Living Room</t>
        </is>
      </c>
      <c r="B11" s="11" t="inlineStr">
        <is>
          <t>55-inch TV</t>
        </is>
      </c>
      <c r="C11" s="10" t="inlineStr">
        <is>
          <t>Electronics</t>
        </is>
      </c>
      <c r="D11" s="12" t="n">
        <v>1</v>
      </c>
      <c r="E11" s="10" t="inlineStr">
        <is>
          <t>Samsung</t>
        </is>
      </c>
      <c r="F11" s="10" t="inlineStr">
        <is>
          <t>EX-55Q7</t>
        </is>
      </c>
      <c r="G11" s="10" t="inlineStr">
        <is>
          <t>EX-SN58812</t>
        </is>
      </c>
      <c r="H11" s="13">
        <f>DATE(2024,11,2)</f>
        <v/>
      </c>
      <c r="I11" s="14" t="n">
        <v>1400</v>
      </c>
      <c r="J11" s="14" t="n">
        <v>1100</v>
      </c>
      <c r="K11" s="15">
        <f>IF(J11="","",IF(D11="",1,D11)*J11)</f>
        <v/>
      </c>
      <c r="L11" s="10" t="inlineStr">
        <is>
          <t>Good</t>
        </is>
      </c>
      <c r="M11" s="12" t="inlineStr">
        <is>
          <t>Yes</t>
        </is>
      </c>
      <c r="N11" s="12" t="inlineStr">
        <is>
          <t>Yes</t>
        </is>
      </c>
      <c r="O11" s="10" t="n"/>
    </row>
    <row r="12" ht="18" customHeight="1">
      <c r="A12" s="10" t="inlineStr">
        <is>
          <t>Living Room</t>
        </is>
      </c>
      <c r="B12" s="11" t="inlineStr">
        <is>
          <t>Bookshelf</t>
        </is>
      </c>
      <c r="C12" s="10" t="inlineStr">
        <is>
          <t>Furniture</t>
        </is>
      </c>
      <c r="D12" s="12" t="n">
        <v>1</v>
      </c>
      <c r="E12" s="10" t="n"/>
      <c r="F12" s="10" t="n"/>
      <c r="G12" s="10" t="n"/>
      <c r="H12" s="13">
        <f>DATE(2021,9,14)</f>
        <v/>
      </c>
      <c r="I12" s="14" t="n">
        <v>480</v>
      </c>
      <c r="J12" s="14" t="n">
        <v>610</v>
      </c>
      <c r="K12" s="15">
        <f>IF(J12="","",IF(D12="",1,D12)*J12)</f>
        <v/>
      </c>
      <c r="L12" s="10" t="inlineStr">
        <is>
          <t>Good</t>
        </is>
      </c>
      <c r="M12" s="12" t="inlineStr">
        <is>
          <t>No</t>
        </is>
      </c>
      <c r="N12" s="12" t="inlineStr">
        <is>
          <t>No</t>
        </is>
      </c>
      <c r="O12" s="10" t="n"/>
    </row>
    <row r="13" ht="18" customHeight="1">
      <c r="A13" s="10" t="inlineStr">
        <is>
          <t>Dining Room</t>
        </is>
      </c>
      <c r="B13" s="11" t="inlineStr">
        <is>
          <t>Dining table</t>
        </is>
      </c>
      <c r="C13" s="10" t="inlineStr">
        <is>
          <t>Furniture</t>
        </is>
      </c>
      <c r="D13" s="12" t="n">
        <v>1</v>
      </c>
      <c r="E13" s="10" t="n"/>
      <c r="F13" s="10" t="n"/>
      <c r="G13" s="10" t="n"/>
      <c r="H13" s="13">
        <f>DATE(2022,4,1)</f>
        <v/>
      </c>
      <c r="I13" s="14" t="n">
        <v>2550</v>
      </c>
      <c r="J13" s="14" t="n">
        <v>2980</v>
      </c>
      <c r="K13" s="15">
        <f>IF(J13="","",IF(D13="",1,D13)*J13)</f>
        <v/>
      </c>
      <c r="L13" s="10" t="inlineStr">
        <is>
          <t>Good</t>
        </is>
      </c>
      <c r="M13" s="12" t="inlineStr">
        <is>
          <t>Yes</t>
        </is>
      </c>
      <c r="N13" s="12" t="inlineStr">
        <is>
          <t>Yes</t>
        </is>
      </c>
      <c r="O13" s="10" t="inlineStr">
        <is>
          <t>Seats eight</t>
        </is>
      </c>
    </row>
    <row r="14" ht="18" customHeight="1">
      <c r="A14" s="10" t="inlineStr">
        <is>
          <t>Dining Room</t>
        </is>
      </c>
      <c r="B14" s="11" t="inlineStr">
        <is>
          <t>Dining chairs (set of six)</t>
        </is>
      </c>
      <c r="C14" s="10" t="inlineStr">
        <is>
          <t>Furniture</t>
        </is>
      </c>
      <c r="D14" s="12" t="n">
        <v>6</v>
      </c>
      <c r="E14" s="10" t="n"/>
      <c r="F14" s="10" t="n"/>
      <c r="G14" s="10" t="n"/>
      <c r="H14" s="13">
        <f>DATE(2022,4,1)</f>
        <v/>
      </c>
      <c r="I14" s="14" t="n">
        <v>260</v>
      </c>
      <c r="J14" s="14" t="n">
        <v>305</v>
      </c>
      <c r="K14" s="15">
        <f>IF(J14="","",IF(D14="",1,D14)*J14)</f>
        <v/>
      </c>
      <c r="L14" s="10" t="inlineStr">
        <is>
          <t>Good</t>
        </is>
      </c>
      <c r="M14" s="12" t="inlineStr">
        <is>
          <t>Yes</t>
        </is>
      </c>
      <c r="N14" s="12" t="inlineStr">
        <is>
          <t>No</t>
        </is>
      </c>
      <c r="O14" s="10" t="n"/>
    </row>
    <row r="15" ht="18" customHeight="1">
      <c r="A15" s="10" t="inlineStr">
        <is>
          <t>Dining Room</t>
        </is>
      </c>
      <c r="B15" s="11" t="inlineStr">
        <is>
          <t>China cabinet</t>
        </is>
      </c>
      <c r="C15" s="10" t="inlineStr">
        <is>
          <t>Furniture</t>
        </is>
      </c>
      <c r="D15" s="12" t="n">
        <v>1</v>
      </c>
      <c r="E15" s="10" t="n"/>
      <c r="F15" s="10" t="n"/>
      <c r="G15" s="10" t="n"/>
      <c r="H15" s="13">
        <f>DATE(2020,6,22)</f>
        <v/>
      </c>
      <c r="I15" s="14" t="n">
        <v>1600</v>
      </c>
      <c r="J15" s="14" t="n">
        <v>2050</v>
      </c>
      <c r="K15" s="15">
        <f>IF(J15="","",IF(D15="",1,D15)*J15)</f>
        <v/>
      </c>
      <c r="L15" s="10" t="inlineStr">
        <is>
          <t>Good</t>
        </is>
      </c>
      <c r="M15" s="12" t="inlineStr">
        <is>
          <t>No</t>
        </is>
      </c>
      <c r="N15" s="12" t="inlineStr">
        <is>
          <t>Yes</t>
        </is>
      </c>
      <c r="O15" s="10" t="n"/>
    </row>
    <row r="16" ht="18" customHeight="1">
      <c r="A16" s="10" t="inlineStr">
        <is>
          <t>Dining Room</t>
        </is>
      </c>
      <c r="B16" s="11" t="inlineStr">
        <is>
          <t>Silver flatware set</t>
        </is>
      </c>
      <c r="C16" s="10" t="inlineStr">
        <is>
          <t>Silverware &amp; Tableware</t>
        </is>
      </c>
      <c r="D16" s="12" t="n">
        <v>1</v>
      </c>
      <c r="E16" s="10" t="inlineStr">
        <is>
          <t>Oneida</t>
        </is>
      </c>
      <c r="F16" s="10" t="n"/>
      <c r="G16" s="10" t="n"/>
      <c r="H16" s="13">
        <f>DATE(2019,12,10)</f>
        <v/>
      </c>
      <c r="I16" s="14" t="n">
        <v>820</v>
      </c>
      <c r="J16" s="14" t="n">
        <v>1240</v>
      </c>
      <c r="K16" s="15">
        <f>IF(J16="","",IF(D16="",1,D16)*J16)</f>
        <v/>
      </c>
      <c r="L16" s="10" t="inlineStr">
        <is>
          <t>Excellent</t>
        </is>
      </c>
      <c r="M16" s="12" t="inlineStr">
        <is>
          <t>Yes</t>
        </is>
      </c>
      <c r="N16" s="12" t="inlineStr">
        <is>
          <t>Yes</t>
        </is>
      </c>
      <c r="O16" s="10" t="n"/>
    </row>
    <row r="17" ht="18" customHeight="1">
      <c r="A17" s="10" t="inlineStr">
        <is>
          <t>Dining Room</t>
        </is>
      </c>
      <c r="B17" s="11" t="inlineStr">
        <is>
          <t>Silver serving set</t>
        </is>
      </c>
      <c r="C17" s="10" t="inlineStr">
        <is>
          <t>Silverware &amp; Tableware</t>
        </is>
      </c>
      <c r="D17" s="12" t="n">
        <v>1</v>
      </c>
      <c r="E17" s="10" t="inlineStr">
        <is>
          <t>Oneida</t>
        </is>
      </c>
      <c r="F17" s="10" t="n"/>
      <c r="G17" s="10" t="n"/>
      <c r="H17" s="13">
        <f>DATE(2019,12,10)</f>
        <v/>
      </c>
      <c r="I17" s="14" t="n">
        <v>660</v>
      </c>
      <c r="J17" s="14" t="n">
        <v>985</v>
      </c>
      <c r="K17" s="15">
        <f>IF(J17="","",IF(D17="",1,D17)*J17)</f>
        <v/>
      </c>
      <c r="L17" s="10" t="inlineStr">
        <is>
          <t>Good</t>
        </is>
      </c>
      <c r="M17" s="12" t="inlineStr">
        <is>
          <t>No</t>
        </is>
      </c>
      <c r="N17" s="12" t="inlineStr">
        <is>
          <t>Yes</t>
        </is>
      </c>
      <c r="O17" s="10" t="n"/>
    </row>
    <row r="18" ht="18" customHeight="1">
      <c r="A18" s="10" t="inlineStr">
        <is>
          <t>Kitchen</t>
        </is>
      </c>
      <c r="B18" s="11" t="inlineStr">
        <is>
          <t>Refrigerator</t>
        </is>
      </c>
      <c r="C18" s="10" t="inlineStr">
        <is>
          <t>Appliances</t>
        </is>
      </c>
      <c r="D18" s="12" t="n">
        <v>1</v>
      </c>
      <c r="E18" s="10" t="inlineStr">
        <is>
          <t>Samsung</t>
        </is>
      </c>
      <c r="F18" s="10" t="inlineStr">
        <is>
          <t>EX-RF28T</t>
        </is>
      </c>
      <c r="G18" s="10" t="inlineStr">
        <is>
          <t>EX-SN44201</t>
        </is>
      </c>
      <c r="H18" s="13">
        <f>DATE(2023,8,19)</f>
        <v/>
      </c>
      <c r="I18" s="14" t="n">
        <v>3350</v>
      </c>
      <c r="J18" s="14" t="n">
        <v>3480</v>
      </c>
      <c r="K18" s="15">
        <f>IF(J18="","",IF(D18="",1,D18)*J18)</f>
        <v/>
      </c>
      <c r="L18" s="10" t="inlineStr">
        <is>
          <t>Good</t>
        </is>
      </c>
      <c r="M18" s="12" t="inlineStr">
        <is>
          <t>Yes</t>
        </is>
      </c>
      <c r="N18" s="12" t="inlineStr">
        <is>
          <t>Yes</t>
        </is>
      </c>
      <c r="O18" s="10" t="n"/>
    </row>
    <row r="19" ht="18" customHeight="1">
      <c r="A19" s="10" t="inlineStr">
        <is>
          <t>Kitchen</t>
        </is>
      </c>
      <c r="B19" s="11" t="inlineStr">
        <is>
          <t>Range/oven</t>
        </is>
      </c>
      <c r="C19" s="10" t="inlineStr">
        <is>
          <t>Appliances</t>
        </is>
      </c>
      <c r="D19" s="12" t="n">
        <v>1</v>
      </c>
      <c r="E19" s="10" t="inlineStr">
        <is>
          <t>GE</t>
        </is>
      </c>
      <c r="F19" s="10" t="inlineStr">
        <is>
          <t>EX-JGB735</t>
        </is>
      </c>
      <c r="G19" s="10" t="inlineStr">
        <is>
          <t>EX-SN33190</t>
        </is>
      </c>
      <c r="H19" s="13">
        <f>DATE(2022,3,5)</f>
        <v/>
      </c>
      <c r="I19" s="14" t="n">
        <v>2750</v>
      </c>
      <c r="J19" s="14" t="n">
        <v>3050</v>
      </c>
      <c r="K19" s="15">
        <f>IF(J19="","",IF(D19="",1,D19)*J19)</f>
        <v/>
      </c>
      <c r="L19" s="10" t="inlineStr">
        <is>
          <t>Good</t>
        </is>
      </c>
      <c r="M19" s="12" t="inlineStr">
        <is>
          <t>Yes</t>
        </is>
      </c>
      <c r="N19" s="12" t="inlineStr">
        <is>
          <t>No</t>
        </is>
      </c>
      <c r="O19" s="10" t="n"/>
    </row>
    <row r="20" ht="18" customHeight="1">
      <c r="A20" s="10" t="inlineStr">
        <is>
          <t>Kitchen</t>
        </is>
      </c>
      <c r="B20" s="11" t="inlineStr">
        <is>
          <t>Stand mixer</t>
        </is>
      </c>
      <c r="C20" s="10" t="inlineStr">
        <is>
          <t>Kitchenware</t>
        </is>
      </c>
      <c r="D20" s="12" t="n">
        <v>1</v>
      </c>
      <c r="E20" s="10" t="inlineStr">
        <is>
          <t>KitchenAid</t>
        </is>
      </c>
      <c r="F20" s="10" t="inlineStr">
        <is>
          <t>EX-KSM150</t>
        </is>
      </c>
      <c r="G20" s="10" t="n"/>
      <c r="H20" s="13">
        <f>DATE(2021,11,27)</f>
        <v/>
      </c>
      <c r="I20" s="14" t="n">
        <v>450</v>
      </c>
      <c r="J20" s="14" t="n">
        <v>470</v>
      </c>
      <c r="K20" s="15">
        <f>IF(J20="","",IF(D20="",1,D20)*J20)</f>
        <v/>
      </c>
      <c r="L20" s="10" t="inlineStr">
        <is>
          <t>Excellent</t>
        </is>
      </c>
      <c r="M20" s="12" t="inlineStr">
        <is>
          <t>Yes</t>
        </is>
      </c>
      <c r="N20" s="12" t="inlineStr">
        <is>
          <t>Yes</t>
        </is>
      </c>
      <c r="O20" s="10" t="n"/>
    </row>
    <row r="21" ht="18" customHeight="1">
      <c r="A21" s="10" t="inlineStr">
        <is>
          <t>Kitchen</t>
        </is>
      </c>
      <c r="B21" s="11" t="inlineStr">
        <is>
          <t>Cookware set</t>
        </is>
      </c>
      <c r="C21" s="10" t="inlineStr">
        <is>
          <t>Kitchenware</t>
        </is>
      </c>
      <c r="D21" s="12" t="n">
        <v>1</v>
      </c>
      <c r="E21" s="10" t="n"/>
      <c r="F21" s="10" t="n"/>
      <c r="G21" s="10" t="n"/>
      <c r="H21" s="13">
        <f>DATE(2022,1,15)</f>
        <v/>
      </c>
      <c r="I21" s="14" t="n">
        <v>780</v>
      </c>
      <c r="J21" s="14" t="n">
        <v>860</v>
      </c>
      <c r="K21" s="15">
        <f>IF(J21="","",IF(D21="",1,D21)*J21)</f>
        <v/>
      </c>
      <c r="L21" s="10" t="inlineStr">
        <is>
          <t>Good</t>
        </is>
      </c>
      <c r="M21" s="12" t="inlineStr">
        <is>
          <t>No</t>
        </is>
      </c>
      <c r="N21" s="12" t="inlineStr">
        <is>
          <t>No</t>
        </is>
      </c>
      <c r="O21" s="10" t="n"/>
    </row>
    <row r="22" ht="18" customHeight="1">
      <c r="A22" s="10" t="inlineStr">
        <is>
          <t>Kitchen</t>
        </is>
      </c>
      <c r="B22" s="11" t="inlineStr">
        <is>
          <t>Bar stools (set of three)</t>
        </is>
      </c>
      <c r="C22" s="10" t="inlineStr">
        <is>
          <t>Furniture</t>
        </is>
      </c>
      <c r="D22" s="12" t="n">
        <v>3</v>
      </c>
      <c r="E22" s="10" t="n"/>
      <c r="F22" s="10" t="n"/>
      <c r="G22" s="10" t="n"/>
      <c r="H22" s="13">
        <f>DATE(2023,6,8)</f>
        <v/>
      </c>
      <c r="I22" s="14" t="n">
        <v>210</v>
      </c>
      <c r="J22" s="14" t="n">
        <v>235</v>
      </c>
      <c r="K22" s="15">
        <f>IF(J22="","",IF(D22="",1,D22)*J22)</f>
        <v/>
      </c>
      <c r="L22" s="10" t="inlineStr">
        <is>
          <t>Good</t>
        </is>
      </c>
      <c r="M22" s="12" t="inlineStr">
        <is>
          <t>No</t>
        </is>
      </c>
      <c r="N22" s="12" t="inlineStr">
        <is>
          <t>Yes</t>
        </is>
      </c>
      <c r="O22" s="10" t="n"/>
    </row>
    <row r="23" ht="18" customHeight="1">
      <c r="A23" s="10" t="inlineStr">
        <is>
          <t>Main Bedroom</t>
        </is>
      </c>
      <c r="B23" s="11" t="inlineStr">
        <is>
          <t>Bed frame and mattress</t>
        </is>
      </c>
      <c r="C23" s="10" t="inlineStr">
        <is>
          <t>Furniture</t>
        </is>
      </c>
      <c r="D23" s="12" t="n">
        <v>1</v>
      </c>
      <c r="E23" s="10" t="n"/>
      <c r="F23" s="10" t="n"/>
      <c r="G23" s="10" t="n"/>
      <c r="H23" s="13">
        <f>DATE(2024,1,20)</f>
        <v/>
      </c>
      <c r="I23" s="14" t="n">
        <v>2980</v>
      </c>
      <c r="J23" s="14" t="n">
        <v>3190</v>
      </c>
      <c r="K23" s="15">
        <f>IF(J23="","",IF(D23="",1,D23)*J23)</f>
        <v/>
      </c>
      <c r="L23" s="10" t="inlineStr">
        <is>
          <t>Good</t>
        </is>
      </c>
      <c r="M23" s="12" t="inlineStr">
        <is>
          <t>Yes</t>
        </is>
      </c>
      <c r="N23" s="12" t="inlineStr">
        <is>
          <t>Yes</t>
        </is>
      </c>
      <c r="O23" s="10" t="n"/>
    </row>
    <row r="24" ht="18" customHeight="1">
      <c r="A24" s="10" t="inlineStr">
        <is>
          <t>Main Bedroom</t>
        </is>
      </c>
      <c r="B24" s="11" t="inlineStr">
        <is>
          <t>Bedroom dresser (hand-me-down)</t>
        </is>
      </c>
      <c r="C24" s="10" t="inlineStr">
        <is>
          <t>Furniture</t>
        </is>
      </c>
      <c r="D24" s="12" t="n">
        <v>1</v>
      </c>
      <c r="E24" s="10" t="n"/>
      <c r="F24" s="10" t="n"/>
      <c r="G24" s="10" t="n"/>
      <c r="H24" s="13" t="n"/>
      <c r="I24" s="14" t="n"/>
      <c r="J24" s="14" t="n">
        <v>920</v>
      </c>
      <c r="K24" s="15">
        <f>IF(J24="","",IF(D24="",1,D24)*J24)</f>
        <v/>
      </c>
      <c r="L24" s="10" t="inlineStr">
        <is>
          <t>Fair</t>
        </is>
      </c>
      <c r="M24" s="12" t="inlineStr">
        <is>
          <t>No</t>
        </is>
      </c>
      <c r="N24" s="12" t="inlineStr">
        <is>
          <t>No</t>
        </is>
      </c>
      <c r="O24" s="10" t="inlineStr">
        <is>
          <t>From a family member</t>
        </is>
      </c>
    </row>
    <row r="25" ht="18" customHeight="1">
      <c r="A25" s="10" t="inlineStr">
        <is>
          <t>Main Bedroom</t>
        </is>
      </c>
      <c r="B25" s="11" t="inlineStr">
        <is>
          <t>Engagement ring</t>
        </is>
      </c>
      <c r="C25" s="10" t="inlineStr">
        <is>
          <t>Jewelry &amp; Watches</t>
        </is>
      </c>
      <c r="D25" s="12" t="n">
        <v>1</v>
      </c>
      <c r="E25" s="10" t="n"/>
      <c r="F25" s="10" t="n"/>
      <c r="G25" s="10" t="n"/>
      <c r="H25" s="13">
        <f>DATE(2020,10,5)</f>
        <v/>
      </c>
      <c r="I25" s="14" t="n">
        <v>3600</v>
      </c>
      <c r="J25" s="14" t="n">
        <v>4650</v>
      </c>
      <c r="K25" s="15">
        <f>IF(J25="","",IF(D25="",1,D25)*J25)</f>
        <v/>
      </c>
      <c r="L25" s="10" t="inlineStr">
        <is>
          <t>Excellent</t>
        </is>
      </c>
      <c r="M25" s="12" t="inlineStr">
        <is>
          <t>Yes</t>
        </is>
      </c>
      <c r="N25" s="12" t="inlineStr">
        <is>
          <t>Yes</t>
        </is>
      </c>
      <c r="O25" s="10" t="n"/>
    </row>
    <row r="26" ht="18" customHeight="1">
      <c r="A26" s="10" t="inlineStr">
        <is>
          <t>Main Bedroom</t>
        </is>
      </c>
      <c r="B26" s="11" t="inlineStr">
        <is>
          <t>Diamond tennis bracelet</t>
        </is>
      </c>
      <c r="C26" s="10" t="inlineStr">
        <is>
          <t>Jewelry &amp; Watches</t>
        </is>
      </c>
      <c r="D26" s="12" t="n">
        <v>1</v>
      </c>
      <c r="E26" s="10" t="n"/>
      <c r="F26" s="10" t="n"/>
      <c r="G26" s="10" t="n"/>
      <c r="H26" s="13">
        <f>DATE(2021,5,14)</f>
        <v/>
      </c>
      <c r="I26" s="14" t="n">
        <v>800</v>
      </c>
      <c r="J26" s="14" t="n">
        <v>1080</v>
      </c>
      <c r="K26" s="15">
        <f>IF(J26="","",IF(D26="",1,D26)*J26)</f>
        <v/>
      </c>
      <c r="L26" s="10" t="inlineStr">
        <is>
          <t>Excellent</t>
        </is>
      </c>
      <c r="M26" s="12" t="inlineStr">
        <is>
          <t>Yes</t>
        </is>
      </c>
      <c r="N26" s="12" t="inlineStr">
        <is>
          <t>Yes</t>
        </is>
      </c>
      <c r="O26" s="10" t="n"/>
    </row>
    <row r="27" ht="18" customHeight="1">
      <c r="A27" s="10" t="inlineStr">
        <is>
          <t>Bedroom 2</t>
        </is>
      </c>
      <c r="B27" s="11" t="inlineStr">
        <is>
          <t>Queen bed frame and mattress</t>
        </is>
      </c>
      <c r="C27" s="10" t="inlineStr">
        <is>
          <t>Furniture</t>
        </is>
      </c>
      <c r="D27" s="12" t="n">
        <v>1</v>
      </c>
      <c r="E27" s="10" t="n"/>
      <c r="F27" s="10" t="n"/>
      <c r="G27" s="10" t="n"/>
      <c r="H27" s="13">
        <f>DATE(2022,7,30)</f>
        <v/>
      </c>
      <c r="I27" s="14" t="n">
        <v>1600</v>
      </c>
      <c r="J27" s="14" t="n">
        <v>1840</v>
      </c>
      <c r="K27" s="15">
        <f>IF(J27="","",IF(D27="",1,D27)*J27)</f>
        <v/>
      </c>
      <c r="L27" s="10" t="inlineStr">
        <is>
          <t>Good</t>
        </is>
      </c>
      <c r="M27" s="12" t="inlineStr">
        <is>
          <t>No</t>
        </is>
      </c>
      <c r="N27" s="12" t="inlineStr">
        <is>
          <t>Yes</t>
        </is>
      </c>
      <c r="O27" s="10" t="n"/>
    </row>
    <row r="28" ht="18" customHeight="1">
      <c r="A28" s="10" t="inlineStr">
        <is>
          <t>Bedroom 2</t>
        </is>
      </c>
      <c r="B28" s="11" t="inlineStr">
        <is>
          <t>Bedroom dresser</t>
        </is>
      </c>
      <c r="C28" s="10" t="inlineStr">
        <is>
          <t>Furniture</t>
        </is>
      </c>
      <c r="D28" s="12" t="n">
        <v>1</v>
      </c>
      <c r="E28" s="10" t="n"/>
      <c r="F28" s="10" t="n"/>
      <c r="G28" s="10" t="n"/>
      <c r="H28" s="13">
        <f>DATE(2022,7,30)</f>
        <v/>
      </c>
      <c r="I28" s="14" t="n">
        <v>570</v>
      </c>
      <c r="J28" s="14" t="n">
        <v>655</v>
      </c>
      <c r="K28" s="15">
        <f>IF(J28="","",IF(D28="",1,D28)*J28)</f>
        <v/>
      </c>
      <c r="L28" s="10" t="inlineStr">
        <is>
          <t>Good</t>
        </is>
      </c>
      <c r="M28" s="12" t="inlineStr">
        <is>
          <t>No</t>
        </is>
      </c>
      <c r="N28" s="12" t="inlineStr">
        <is>
          <t>No</t>
        </is>
      </c>
      <c r="O28" s="10" t="n"/>
    </row>
    <row r="29" ht="18" customHeight="1">
      <c r="A29" s="10" t="inlineStr">
        <is>
          <t>Bedroom 2</t>
        </is>
      </c>
      <c r="B29" s="11" t="inlineStr">
        <is>
          <t>Reading lamp</t>
        </is>
      </c>
      <c r="C29" s="10" t="inlineStr">
        <is>
          <t>Lighting</t>
        </is>
      </c>
      <c r="D29" s="12" t="n">
        <v>1</v>
      </c>
      <c r="E29" s="10" t="n"/>
      <c r="F29" s="10" t="n"/>
      <c r="G29" s="10" t="n"/>
      <c r="H29" s="13">
        <f>DATE(2023,3,11)</f>
        <v/>
      </c>
      <c r="I29" s="14" t="n">
        <v>120</v>
      </c>
      <c r="J29" s="14" t="n">
        <v>135</v>
      </c>
      <c r="K29" s="15">
        <f>IF(J29="","",IF(D29="",1,D29)*J29)</f>
        <v/>
      </c>
      <c r="L29" s="10" t="inlineStr">
        <is>
          <t>Good</t>
        </is>
      </c>
      <c r="M29" s="12" t="inlineStr">
        <is>
          <t>Yes</t>
        </is>
      </c>
      <c r="N29" s="12" t="inlineStr">
        <is>
          <t>No</t>
        </is>
      </c>
      <c r="O29" s="10" t="n"/>
    </row>
    <row r="30" ht="18" customHeight="1">
      <c r="A30" s="10" t="inlineStr">
        <is>
          <t>Kids' Room</t>
        </is>
      </c>
      <c r="B30" s="11" t="inlineStr">
        <is>
          <t>Bunk bed</t>
        </is>
      </c>
      <c r="C30" s="10" t="inlineStr">
        <is>
          <t>Furniture</t>
        </is>
      </c>
      <c r="D30" s="12" t="n">
        <v>1</v>
      </c>
      <c r="E30" s="10" t="n"/>
      <c r="F30" s="10" t="n"/>
      <c r="G30" s="10" t="n"/>
      <c r="H30" s="13">
        <f>DATE(2021,8,16)</f>
        <v/>
      </c>
      <c r="I30" s="14" t="n">
        <v>1150</v>
      </c>
      <c r="J30" s="14" t="n">
        <v>1390</v>
      </c>
      <c r="K30" s="15">
        <f>IF(J30="","",IF(D30="",1,D30)*J30)</f>
        <v/>
      </c>
      <c r="L30" s="10" t="inlineStr">
        <is>
          <t>Good</t>
        </is>
      </c>
      <c r="M30" s="12" t="inlineStr">
        <is>
          <t>Yes</t>
        </is>
      </c>
      <c r="N30" s="12" t="inlineStr">
        <is>
          <t>Yes</t>
        </is>
      </c>
      <c r="O30" s="10" t="n"/>
    </row>
    <row r="31" ht="18" customHeight="1">
      <c r="A31" s="10" t="inlineStr">
        <is>
          <t>Kids' Room</t>
        </is>
      </c>
      <c r="B31" s="11" t="inlineStr">
        <is>
          <t>Kids' toy collection</t>
        </is>
      </c>
      <c r="C31" s="10" t="inlineStr">
        <is>
          <t>Toys &amp; Baby</t>
        </is>
      </c>
      <c r="D31" s="12" t="n">
        <v>1</v>
      </c>
      <c r="E31" s="10" t="n"/>
      <c r="F31" s="10" t="n"/>
      <c r="G31" s="10" t="n"/>
      <c r="H31" s="13">
        <f>DATE(2023,12,1)</f>
        <v/>
      </c>
      <c r="I31" s="14" t="n">
        <v>530</v>
      </c>
      <c r="J31" s="14" t="n">
        <v>560</v>
      </c>
      <c r="K31" s="15">
        <f>IF(J31="","",IF(D31="",1,D31)*J31)</f>
        <v/>
      </c>
      <c r="L31" s="10" t="inlineStr">
        <is>
          <t>Good</t>
        </is>
      </c>
      <c r="M31" s="12" t="inlineStr">
        <is>
          <t>No</t>
        </is>
      </c>
      <c r="N31" s="12" t="inlineStr">
        <is>
          <t>Yes</t>
        </is>
      </c>
      <c r="O31" s="10" t="n"/>
    </row>
    <row r="32" ht="18" customHeight="1">
      <c r="A32" s="10" t="inlineStr">
        <is>
          <t>Kids' Room</t>
        </is>
      </c>
      <c r="B32" s="11" t="inlineStr">
        <is>
          <t>Kids' tablet</t>
        </is>
      </c>
      <c r="C32" s="10" t="inlineStr">
        <is>
          <t>Computers &amp; Phones</t>
        </is>
      </c>
      <c r="D32" s="12" t="n">
        <v>1</v>
      </c>
      <c r="E32" s="10" t="inlineStr">
        <is>
          <t>Amazon</t>
        </is>
      </c>
      <c r="F32" s="10" t="inlineStr">
        <is>
          <t>EX-FIREHD10</t>
        </is>
      </c>
      <c r="G32" s="10" t="inlineStr">
        <is>
          <t>EX-SN90011</t>
        </is>
      </c>
      <c r="H32" s="13">
        <f>DATE(2024,9,3)</f>
        <v/>
      </c>
      <c r="I32" s="14" t="n">
        <v>230</v>
      </c>
      <c r="J32" s="14" t="n">
        <v>210</v>
      </c>
      <c r="K32" s="15">
        <f>IF(J32="","",IF(D32="",1,D32)*J32)</f>
        <v/>
      </c>
      <c r="L32" s="10" t="inlineStr">
        <is>
          <t>Good</t>
        </is>
      </c>
      <c r="M32" s="12" t="inlineStr">
        <is>
          <t>Yes</t>
        </is>
      </c>
      <c r="N32" s="12" t="inlineStr">
        <is>
          <t>No</t>
        </is>
      </c>
      <c r="O32" s="10" t="n"/>
    </row>
    <row r="33" ht="18" customHeight="1">
      <c r="A33" s="10" t="inlineStr">
        <is>
          <t>Bathrooms</t>
        </is>
      </c>
      <c r="B33" s="11" t="inlineStr">
        <is>
          <t>Bathroom scale</t>
        </is>
      </c>
      <c r="C33" s="10" t="inlineStr">
        <is>
          <t>Other</t>
        </is>
      </c>
      <c r="D33" s="12" t="n">
        <v>1</v>
      </c>
      <c r="E33" s="10" t="n"/>
      <c r="F33" s="10" t="n"/>
      <c r="G33" s="10" t="n"/>
      <c r="H33" s="13">
        <f>DATE(2022,2,10)</f>
        <v/>
      </c>
      <c r="I33" s="14" t="n">
        <v>75</v>
      </c>
      <c r="J33" s="14" t="n">
        <v>70</v>
      </c>
      <c r="K33" s="15">
        <f>IF(J33="","",IF(D33="",1,D33)*J33)</f>
        <v/>
      </c>
      <c r="L33" s="10" t="inlineStr">
        <is>
          <t>Good</t>
        </is>
      </c>
      <c r="M33" s="12" t="inlineStr">
        <is>
          <t>No</t>
        </is>
      </c>
      <c r="N33" s="12" t="inlineStr">
        <is>
          <t>No</t>
        </is>
      </c>
      <c r="O33" s="10" t="n"/>
    </row>
    <row r="34" ht="18" customHeight="1">
      <c r="A34" s="10" t="inlineStr">
        <is>
          <t>Bathrooms</t>
        </is>
      </c>
      <c r="B34" s="11" t="inlineStr">
        <is>
          <t>Bath linens and towels</t>
        </is>
      </c>
      <c r="C34" s="10" t="inlineStr">
        <is>
          <t>Linens &amp; Bedding</t>
        </is>
      </c>
      <c r="D34" s="12" t="n">
        <v>1</v>
      </c>
      <c r="E34" s="10" t="n"/>
      <c r="F34" s="10" t="n"/>
      <c r="G34" s="10" t="n"/>
      <c r="H34" s="13">
        <f>DATE(2023,4,19)</f>
        <v/>
      </c>
      <c r="I34" s="14" t="n">
        <v>320</v>
      </c>
      <c r="J34" s="14" t="n">
        <v>345</v>
      </c>
      <c r="K34" s="15">
        <f>IF(J34="","",IF(D34="",1,D34)*J34)</f>
        <v/>
      </c>
      <c r="L34" s="10" t="inlineStr">
        <is>
          <t>Good</t>
        </is>
      </c>
      <c r="M34" s="12" t="inlineStr">
        <is>
          <t>No</t>
        </is>
      </c>
      <c r="N34" s="12" t="inlineStr">
        <is>
          <t>Yes</t>
        </is>
      </c>
      <c r="O34" s="10" t="n"/>
    </row>
    <row r="35" ht="18" customHeight="1">
      <c r="A35" s="10" t="inlineStr">
        <is>
          <t>Home Office</t>
        </is>
      </c>
      <c r="B35" s="11" t="inlineStr">
        <is>
          <t>Office desk</t>
        </is>
      </c>
      <c r="C35" s="10" t="inlineStr">
        <is>
          <t>Furniture</t>
        </is>
      </c>
      <c r="D35" s="12" t="n">
        <v>1</v>
      </c>
      <c r="E35" s="10" t="n"/>
      <c r="F35" s="10" t="n"/>
      <c r="G35" s="10" t="n"/>
      <c r="H35" s="13">
        <f>DATE(2022,9,25)</f>
        <v/>
      </c>
      <c r="I35" s="14" t="n">
        <v>820</v>
      </c>
      <c r="J35" s="14" t="n">
        <v>940</v>
      </c>
      <c r="K35" s="15">
        <f>IF(J35="","",IF(D35="",1,D35)*J35)</f>
        <v/>
      </c>
      <c r="L35" s="10" t="inlineStr">
        <is>
          <t>Good</t>
        </is>
      </c>
      <c r="M35" s="12" t="inlineStr">
        <is>
          <t>Yes</t>
        </is>
      </c>
      <c r="N35" s="12" t="inlineStr">
        <is>
          <t>Yes</t>
        </is>
      </c>
      <c r="O35" s="10" t="n"/>
    </row>
    <row r="36" ht="18" customHeight="1">
      <c r="A36" s="10" t="inlineStr">
        <is>
          <t>Home Office</t>
        </is>
      </c>
      <c r="B36" s="11" t="inlineStr">
        <is>
          <t>Laptop computer</t>
        </is>
      </c>
      <c r="C36" s="10" t="inlineStr">
        <is>
          <t>Computers &amp; Phones</t>
        </is>
      </c>
      <c r="D36" s="12" t="n">
        <v>1</v>
      </c>
      <c r="E36" s="10" t="inlineStr">
        <is>
          <t>Dell</t>
        </is>
      </c>
      <c r="F36" s="10" t="inlineStr">
        <is>
          <t>EX-XPS15</t>
        </is>
      </c>
      <c r="G36" s="10" t="inlineStr">
        <is>
          <t>EX-SN77020</t>
        </is>
      </c>
      <c r="H36" s="13">
        <f>DATE(2025,1,8)</f>
        <v/>
      </c>
      <c r="I36" s="14" t="n">
        <v>1850</v>
      </c>
      <c r="J36" s="14" t="n">
        <v>1700</v>
      </c>
      <c r="K36" s="15">
        <f>IF(J36="","",IF(D36="",1,D36)*J36)</f>
        <v/>
      </c>
      <c r="L36" s="10" t="inlineStr">
        <is>
          <t>Good</t>
        </is>
      </c>
      <c r="M36" s="12" t="inlineStr">
        <is>
          <t>Yes</t>
        </is>
      </c>
      <c r="N36" s="12" t="inlineStr">
        <is>
          <t>Yes</t>
        </is>
      </c>
      <c r="O36" s="10" t="n"/>
    </row>
    <row r="37" ht="18" customHeight="1">
      <c r="A37" s="10" t="inlineStr">
        <is>
          <t>Home Office</t>
        </is>
      </c>
      <c r="B37" s="11" t="inlineStr">
        <is>
          <t>iPad tablet</t>
        </is>
      </c>
      <c r="C37" s="10" t="inlineStr">
        <is>
          <t>Computers &amp; Phones</t>
        </is>
      </c>
      <c r="D37" s="12" t="n">
        <v>1</v>
      </c>
      <c r="E37" s="10" t="inlineStr">
        <is>
          <t>Apple</t>
        </is>
      </c>
      <c r="F37" s="10" t="inlineStr">
        <is>
          <t>EX-IPADAIR</t>
        </is>
      </c>
      <c r="G37" s="10" t="inlineStr">
        <is>
          <t>EX-SN66010</t>
        </is>
      </c>
      <c r="H37" s="13">
        <f>DATE(2024,6,12)</f>
        <v/>
      </c>
      <c r="I37" s="14" t="n">
        <v>1100</v>
      </c>
      <c r="J37" s="14" t="n">
        <v>999</v>
      </c>
      <c r="K37" s="15">
        <f>IF(J37="","",IF(D37="",1,D37)*J37)</f>
        <v/>
      </c>
      <c r="L37" s="10" t="inlineStr">
        <is>
          <t>Excellent</t>
        </is>
      </c>
      <c r="M37" s="12" t="inlineStr">
        <is>
          <t>Yes</t>
        </is>
      </c>
      <c r="N37" s="12" t="inlineStr">
        <is>
          <t>Yes</t>
        </is>
      </c>
      <c r="O37" s="10" t="n"/>
    </row>
    <row r="38" ht="18" customHeight="1">
      <c r="A38" s="10" t="inlineStr">
        <is>
          <t>Home Office</t>
        </is>
      </c>
      <c r="B38" s="11" t="inlineStr">
        <is>
          <t>Business printer</t>
        </is>
      </c>
      <c r="C38" s="10" t="inlineStr">
        <is>
          <t>Home Office / Business</t>
        </is>
      </c>
      <c r="D38" s="12" t="n">
        <v>1</v>
      </c>
      <c r="E38" s="10" t="inlineStr">
        <is>
          <t>HP</t>
        </is>
      </c>
      <c r="F38" s="10" t="inlineStr">
        <is>
          <t>EX-LJP4015</t>
        </is>
      </c>
      <c r="G38" s="10" t="inlineStr">
        <is>
          <t>EX-SN22087</t>
        </is>
      </c>
      <c r="H38" s="13">
        <f>DATE(2022,11,30)</f>
        <v/>
      </c>
      <c r="I38" s="14" t="n">
        <v>340</v>
      </c>
      <c r="J38" s="14" t="n">
        <v>310</v>
      </c>
      <c r="K38" s="15">
        <f>IF(J38="","",IF(D38="",1,D38)*J38)</f>
        <v/>
      </c>
      <c r="L38" s="10" t="inlineStr">
        <is>
          <t>Good</t>
        </is>
      </c>
      <c r="M38" s="12" t="inlineStr">
        <is>
          <t>Yes</t>
        </is>
      </c>
      <c r="N38" s="12" t="inlineStr">
        <is>
          <t>No</t>
        </is>
      </c>
      <c r="O38" s="10" t="n"/>
    </row>
    <row r="39" ht="18" customHeight="1">
      <c r="A39" s="10" t="inlineStr">
        <is>
          <t>Home Office</t>
        </is>
      </c>
      <c r="B39" s="11" t="inlineStr">
        <is>
          <t>Business computer workstation</t>
        </is>
      </c>
      <c r="C39" s="10" t="inlineStr">
        <is>
          <t>Home Office / Business</t>
        </is>
      </c>
      <c r="D39" s="12" t="n">
        <v>1</v>
      </c>
      <c r="E39" s="10" t="inlineStr">
        <is>
          <t>Dell</t>
        </is>
      </c>
      <c r="F39" s="10" t="inlineStr">
        <is>
          <t>EX-OPTID7</t>
        </is>
      </c>
      <c r="G39" s="10" t="inlineStr">
        <is>
          <t>EX-SN31099</t>
        </is>
      </c>
      <c r="H39" s="13">
        <f>DATE(2023,10,14)</f>
        <v/>
      </c>
      <c r="I39" s="14" t="n">
        <v>2650</v>
      </c>
      <c r="J39" s="14" t="n">
        <v>2590</v>
      </c>
      <c r="K39" s="15">
        <f>IF(J39="","",IF(D39="",1,D39)*J39)</f>
        <v/>
      </c>
      <c r="L39" s="10" t="inlineStr">
        <is>
          <t>New</t>
        </is>
      </c>
      <c r="M39" s="12" t="inlineStr">
        <is>
          <t>Yes</t>
        </is>
      </c>
      <c r="N39" s="12" t="inlineStr">
        <is>
          <t>Yes</t>
        </is>
      </c>
      <c r="O39" s="10" t="n"/>
    </row>
    <row r="40" ht="18" customHeight="1">
      <c r="A40" s="10" t="inlineStr">
        <is>
          <t>Laundry Room</t>
        </is>
      </c>
      <c r="B40" s="11" t="inlineStr">
        <is>
          <t>Washer and dryer set</t>
        </is>
      </c>
      <c r="C40" s="10" t="inlineStr">
        <is>
          <t>Appliances</t>
        </is>
      </c>
      <c r="D40" s="12" t="n">
        <v>1</v>
      </c>
      <c r="E40" s="10" t="inlineStr">
        <is>
          <t>LG</t>
        </is>
      </c>
      <c r="F40" s="10" t="inlineStr">
        <is>
          <t>EX-WM4000</t>
        </is>
      </c>
      <c r="G40" s="10" t="inlineStr">
        <is>
          <t>EX-SN55231</t>
        </is>
      </c>
      <c r="H40" s="13">
        <f>DATE(2023,5,20)</f>
        <v/>
      </c>
      <c r="I40" s="14" t="n">
        <v>2100</v>
      </c>
      <c r="J40" s="14" t="n">
        <v>2260</v>
      </c>
      <c r="K40" s="15">
        <f>IF(J40="","",IF(D40="",1,D40)*J40)</f>
        <v/>
      </c>
      <c r="L40" s="10" t="inlineStr">
        <is>
          <t>Good</t>
        </is>
      </c>
      <c r="M40" s="12" t="inlineStr">
        <is>
          <t>Yes</t>
        </is>
      </c>
      <c r="N40" s="12" t="inlineStr">
        <is>
          <t>Yes</t>
        </is>
      </c>
      <c r="O40" s="10" t="n"/>
    </row>
    <row r="41" ht="18" customHeight="1">
      <c r="A41" s="10" t="inlineStr">
        <is>
          <t>Laundry Room</t>
        </is>
      </c>
      <c r="B41" s="11" t="inlineStr">
        <is>
          <t>Bedding sets (queen, four)</t>
        </is>
      </c>
      <c r="C41" s="10" t="inlineStr">
        <is>
          <t>Linens &amp; Bedding</t>
        </is>
      </c>
      <c r="D41" s="12" t="n">
        <v>4</v>
      </c>
      <c r="E41" s="10" t="n"/>
      <c r="F41" s="10" t="n"/>
      <c r="G41" s="10" t="n"/>
      <c r="H41" s="13">
        <f>DATE(2024,2,8)</f>
        <v/>
      </c>
      <c r="I41" s="14" t="n">
        <v>95</v>
      </c>
      <c r="J41" s="14" t="n">
        <v>105</v>
      </c>
      <c r="K41" s="15">
        <f>IF(J41="","",IF(D41="",1,D41)*J41)</f>
        <v/>
      </c>
      <c r="L41" s="10" t="inlineStr">
        <is>
          <t>Good</t>
        </is>
      </c>
      <c r="M41" s="12" t="inlineStr">
        <is>
          <t>No</t>
        </is>
      </c>
      <c r="N41" s="12" t="inlineStr">
        <is>
          <t>Yes</t>
        </is>
      </c>
      <c r="O41" s="10" t="n"/>
    </row>
    <row r="42" ht="18" customHeight="1">
      <c r="A42" s="10" t="inlineStr">
        <is>
          <t>Closets &amp; Storage</t>
        </is>
      </c>
      <c r="B42" s="11" t="inlineStr">
        <is>
          <t>Gold necklace</t>
        </is>
      </c>
      <c r="C42" s="10" t="inlineStr">
        <is>
          <t>Jewelry &amp; Watches</t>
        </is>
      </c>
      <c r="D42" s="12" t="n">
        <v>1</v>
      </c>
      <c r="E42" s="10" t="n"/>
      <c r="F42" s="10" t="n"/>
      <c r="G42" s="10" t="n"/>
      <c r="H42" s="13">
        <f>DATE(2020,12,24)</f>
        <v/>
      </c>
      <c r="I42" s="14" t="n">
        <v>460</v>
      </c>
      <c r="J42" s="14" t="n">
        <v>690</v>
      </c>
      <c r="K42" s="15">
        <f>IF(J42="","",IF(D42="",1,D42)*J42)</f>
        <v/>
      </c>
      <c r="L42" s="10" t="inlineStr">
        <is>
          <t>Excellent</t>
        </is>
      </c>
      <c r="M42" s="12" t="inlineStr">
        <is>
          <t>No</t>
        </is>
      </c>
      <c r="N42" s="12" t="inlineStr">
        <is>
          <t>Yes</t>
        </is>
      </c>
      <c r="O42" s="10" t="n"/>
    </row>
    <row r="43" ht="18" customHeight="1">
      <c r="A43" s="10" t="inlineStr">
        <is>
          <t>Closets &amp; Storage</t>
        </is>
      </c>
      <c r="B43" s="11" t="inlineStr">
        <is>
          <t>Pearl earrings</t>
        </is>
      </c>
      <c r="C43" s="10" t="inlineStr">
        <is>
          <t>Jewelry &amp; Watches</t>
        </is>
      </c>
      <c r="D43" s="12" t="n">
        <v>1</v>
      </c>
      <c r="E43" s="10" t="n"/>
      <c r="F43" s="10" t="n"/>
      <c r="G43" s="10" t="n"/>
      <c r="H43" s="13">
        <f>DATE(2019,6,9)</f>
        <v/>
      </c>
      <c r="I43" s="14" t="n">
        <v>290</v>
      </c>
      <c r="J43" s="14" t="n">
        <v>380</v>
      </c>
      <c r="K43" s="15">
        <f>IF(J43="","",IF(D43="",1,D43)*J43)</f>
        <v/>
      </c>
      <c r="L43" s="10" t="inlineStr">
        <is>
          <t>Excellent</t>
        </is>
      </c>
      <c r="M43" s="12" t="inlineStr">
        <is>
          <t>No</t>
        </is>
      </c>
      <c r="N43" s="12" t="inlineStr">
        <is>
          <t>Yes</t>
        </is>
      </c>
      <c r="O43" s="10" t="n"/>
    </row>
    <row r="44" ht="18" customHeight="1">
      <c r="A44" s="10" t="inlineStr">
        <is>
          <t>Closets &amp; Storage</t>
        </is>
      </c>
      <c r="B44" s="11" t="inlineStr">
        <is>
          <t>Wristwatch</t>
        </is>
      </c>
      <c r="C44" s="10" t="inlineStr">
        <is>
          <t>Jewelry &amp; Watches</t>
        </is>
      </c>
      <c r="D44" s="12" t="n">
        <v>1</v>
      </c>
      <c r="E44" s="10" t="inlineStr">
        <is>
          <t>Seiko</t>
        </is>
      </c>
      <c r="F44" s="10" t="inlineStr">
        <is>
          <t>EX-SNK809</t>
        </is>
      </c>
      <c r="G44" s="10" t="n"/>
      <c r="H44" s="13">
        <f>DATE(2021,3,17)</f>
        <v/>
      </c>
      <c r="I44" s="14" t="n">
        <v>285</v>
      </c>
      <c r="J44" s="14" t="n">
        <v>315</v>
      </c>
      <c r="K44" s="15">
        <f>IF(J44="","",IF(D44="",1,D44)*J44)</f>
        <v/>
      </c>
      <c r="L44" s="10" t="inlineStr">
        <is>
          <t>Good</t>
        </is>
      </c>
      <c r="M44" s="12" t="inlineStr">
        <is>
          <t>No</t>
        </is>
      </c>
      <c r="N44" s="12" t="inlineStr">
        <is>
          <t>No</t>
        </is>
      </c>
      <c r="O44" s="10" t="n"/>
    </row>
    <row r="45" ht="18" customHeight="1">
      <c r="A45" s="10" t="inlineStr">
        <is>
          <t>Closets &amp; Storage</t>
        </is>
      </c>
      <c r="B45" s="11" t="inlineStr">
        <is>
          <t>Winter coats and outerwear</t>
        </is>
      </c>
      <c r="C45" s="10" t="inlineStr">
        <is>
          <t>Clothing &amp; Shoes</t>
        </is>
      </c>
      <c r="D45" s="12" t="n">
        <v>1</v>
      </c>
      <c r="E45" s="10" t="n"/>
      <c r="F45" s="10" t="n"/>
      <c r="G45" s="10" t="n"/>
      <c r="H45" s="13">
        <f>DATE(2023,11,5)</f>
        <v/>
      </c>
      <c r="I45" s="14" t="n">
        <v>1480</v>
      </c>
      <c r="J45" s="14" t="n">
        <v>1620</v>
      </c>
      <c r="K45" s="15">
        <f>IF(J45="","",IF(D45="",1,D45)*J45)</f>
        <v/>
      </c>
      <c r="L45" s="10" t="inlineStr">
        <is>
          <t>Worn</t>
        </is>
      </c>
      <c r="M45" s="12" t="inlineStr">
        <is>
          <t>No</t>
        </is>
      </c>
      <c r="N45" s="12" t="inlineStr">
        <is>
          <t>Yes</t>
        </is>
      </c>
      <c r="O45" s="10" t="n"/>
    </row>
    <row r="46" ht="18" customHeight="1">
      <c r="A46" s="10" t="inlineStr">
        <is>
          <t>Basement</t>
        </is>
      </c>
      <c r="B46" s="11" t="inlineStr">
        <is>
          <t>Acoustic guitar (inherited)</t>
        </is>
      </c>
      <c r="C46" s="10" t="inlineStr">
        <is>
          <t>Musical Instruments</t>
        </is>
      </c>
      <c r="D46" s="12" t="n">
        <v>1</v>
      </c>
      <c r="E46" s="10" t="inlineStr">
        <is>
          <t>Yamaha</t>
        </is>
      </c>
      <c r="F46" s="10" t="inlineStr">
        <is>
          <t>EX-FG800</t>
        </is>
      </c>
      <c r="G46" s="10" t="inlineStr">
        <is>
          <t>EX-SN80014</t>
        </is>
      </c>
      <c r="H46" s="13" t="n"/>
      <c r="I46" s="14" t="n">
        <v>880</v>
      </c>
      <c r="J46" s="14" t="n">
        <v>1260</v>
      </c>
      <c r="K46" s="15">
        <f>IF(J46="","",IF(D46="",1,D46)*J46)</f>
        <v/>
      </c>
      <c r="L46" s="10" t="inlineStr">
        <is>
          <t>Good</t>
        </is>
      </c>
      <c r="M46" s="12" t="inlineStr">
        <is>
          <t>No</t>
        </is>
      </c>
      <c r="N46" s="12" t="inlineStr">
        <is>
          <t>No</t>
        </is>
      </c>
      <c r="O46" s="10" t="inlineStr">
        <is>
          <t>Passed down, plays great</t>
        </is>
      </c>
    </row>
    <row r="47" ht="18" customHeight="1">
      <c r="A47" s="10" t="inlineStr">
        <is>
          <t>Basement</t>
        </is>
      </c>
      <c r="B47" s="11" t="inlineStr">
        <is>
          <t>Tool chest with hand tools</t>
        </is>
      </c>
      <c r="C47" s="10" t="inlineStr">
        <is>
          <t>Tools &amp; Equipment</t>
        </is>
      </c>
      <c r="D47" s="12" t="n">
        <v>1</v>
      </c>
      <c r="E47" s="10" t="inlineStr">
        <is>
          <t>DeWalt</t>
        </is>
      </c>
      <c r="F47" s="10" t="inlineStr">
        <is>
          <t>EX-DWMT</t>
        </is>
      </c>
      <c r="G47" s="10" t="inlineStr">
        <is>
          <t>EX-SN10098</t>
        </is>
      </c>
      <c r="H47" s="13">
        <f>DATE(2022,8,2)</f>
        <v/>
      </c>
      <c r="I47" s="14" t="n">
        <v>690</v>
      </c>
      <c r="J47" s="14" t="n">
        <v>790</v>
      </c>
      <c r="K47" s="15">
        <f>IF(J47="","",IF(D47="",1,D47)*J47)</f>
        <v/>
      </c>
      <c r="L47" s="10" t="inlineStr">
        <is>
          <t>Good</t>
        </is>
      </c>
      <c r="M47" s="12" t="inlineStr">
        <is>
          <t>Yes</t>
        </is>
      </c>
      <c r="N47" s="12" t="inlineStr">
        <is>
          <t>Yes</t>
        </is>
      </c>
      <c r="O47" s="10" t="n"/>
    </row>
    <row r="48" ht="18" customHeight="1">
      <c r="A48" s="10" t="inlineStr">
        <is>
          <t>Garage</t>
        </is>
      </c>
      <c r="B48" s="11" t="inlineStr">
        <is>
          <t>Mountain bike</t>
        </is>
      </c>
      <c r="C48" s="10" t="inlineStr">
        <is>
          <t>Bikes</t>
        </is>
      </c>
      <c r="D48" s="12" t="n">
        <v>1</v>
      </c>
      <c r="E48" s="10" t="inlineStr">
        <is>
          <t>Trek</t>
        </is>
      </c>
      <c r="F48" s="10" t="inlineStr">
        <is>
          <t>EX-MARLIN7</t>
        </is>
      </c>
      <c r="G48" s="10" t="inlineStr">
        <is>
          <t>EX-SN20044</t>
        </is>
      </c>
      <c r="H48" s="13">
        <f>DATE(2024,4,27)</f>
        <v/>
      </c>
      <c r="I48" s="14" t="n">
        <v>1720</v>
      </c>
      <c r="J48" s="14" t="n">
        <v>1790</v>
      </c>
      <c r="K48" s="15">
        <f>IF(J48="","",IF(D48="",1,D48)*J48)</f>
        <v/>
      </c>
      <c r="L48" s="10" t="inlineStr">
        <is>
          <t>Good</t>
        </is>
      </c>
      <c r="M48" s="12" t="inlineStr">
        <is>
          <t>Yes</t>
        </is>
      </c>
      <c r="N48" s="12" t="inlineStr">
        <is>
          <t>Yes</t>
        </is>
      </c>
      <c r="O48" s="10" t="n"/>
    </row>
    <row r="49" ht="18" customHeight="1">
      <c r="A49" s="10" t="inlineStr">
        <is>
          <t>Garage</t>
        </is>
      </c>
      <c r="B49" s="11" t="inlineStr">
        <is>
          <t>Power tool set</t>
        </is>
      </c>
      <c r="C49" s="10" t="inlineStr">
        <is>
          <t>Tools &amp; Equipment</t>
        </is>
      </c>
      <c r="D49" s="12" t="n">
        <v>1</v>
      </c>
      <c r="E49" s="10" t="inlineStr">
        <is>
          <t>Makita</t>
        </is>
      </c>
      <c r="F49" s="10" t="inlineStr">
        <is>
          <t>EX-XT269</t>
        </is>
      </c>
      <c r="G49" s="10" t="inlineStr">
        <is>
          <t>EX-SN10077</t>
        </is>
      </c>
      <c r="H49" s="13">
        <f>DATE(2023,9,9)</f>
        <v/>
      </c>
      <c r="I49" s="14" t="n">
        <v>910</v>
      </c>
      <c r="J49" s="14" t="n">
        <v>960</v>
      </c>
      <c r="K49" s="15">
        <f>IF(J49="","",IF(D49="",1,D49)*J49)</f>
        <v/>
      </c>
      <c r="L49" s="10" t="inlineStr">
        <is>
          <t>Good</t>
        </is>
      </c>
      <c r="M49" s="12" t="inlineStr">
        <is>
          <t>Yes</t>
        </is>
      </c>
      <c r="N49" s="12" t="inlineStr">
        <is>
          <t>No</t>
        </is>
      </c>
      <c r="O49" s="10" t="n"/>
    </row>
    <row r="50" ht="18" customHeight="1">
      <c r="A50" s="10" t="inlineStr">
        <is>
          <t>Garage</t>
        </is>
      </c>
      <c r="B50" s="11" t="inlineStr">
        <is>
          <t>Lawn mower</t>
        </is>
      </c>
      <c r="C50" s="10" t="inlineStr">
        <is>
          <t>Tools &amp; Equipment</t>
        </is>
      </c>
      <c r="D50" s="12" t="n">
        <v>1</v>
      </c>
      <c r="E50" s="10" t="inlineStr">
        <is>
          <t>Honda</t>
        </is>
      </c>
      <c r="F50" s="10" t="inlineStr">
        <is>
          <t>EX-HRX217</t>
        </is>
      </c>
      <c r="G50" s="10" t="inlineStr">
        <is>
          <t>EX-SN10055</t>
        </is>
      </c>
      <c r="H50" s="13">
        <f>DATE(2022,5,30)</f>
        <v/>
      </c>
      <c r="I50" s="14" t="n">
        <v>560</v>
      </c>
      <c r="J50" s="14" t="n">
        <v>640</v>
      </c>
      <c r="K50" s="15">
        <f>IF(J50="","",IF(D50="",1,D50)*J50)</f>
        <v/>
      </c>
      <c r="L50" s="10" t="inlineStr">
        <is>
          <t>Good</t>
        </is>
      </c>
      <c r="M50" s="12" t="inlineStr">
        <is>
          <t>No</t>
        </is>
      </c>
      <c r="N50" s="12" t="inlineStr">
        <is>
          <t>Yes</t>
        </is>
      </c>
      <c r="O50" s="10" t="n"/>
    </row>
    <row r="51" ht="18" customHeight="1">
      <c r="A51" s="10" t="inlineStr">
        <is>
          <t>Patio &amp; Yard</t>
        </is>
      </c>
      <c r="B51" s="11" t="inlineStr">
        <is>
          <t>Patio furniture set</t>
        </is>
      </c>
      <c r="C51" s="10" t="inlineStr">
        <is>
          <t>Furniture</t>
        </is>
      </c>
      <c r="D51" s="12" t="n">
        <v>1</v>
      </c>
      <c r="E51" s="10" t="n"/>
      <c r="F51" s="10" t="n"/>
      <c r="G51" s="10" t="n"/>
      <c r="H51" s="13">
        <f>DATE(2021,6,12)</f>
        <v/>
      </c>
      <c r="I51" s="14" t="n">
        <v>1380</v>
      </c>
      <c r="J51" s="14" t="n">
        <v>1720</v>
      </c>
      <c r="K51" s="15">
        <f>IF(J51="","",IF(D51="",1,D51)*J51)</f>
        <v/>
      </c>
      <c r="L51" s="10" t="inlineStr">
        <is>
          <t>Damaged</t>
        </is>
      </c>
      <c r="M51" s="12" t="inlineStr">
        <is>
          <t>No</t>
        </is>
      </c>
      <c r="N51" s="12" t="inlineStr">
        <is>
          <t>No</t>
        </is>
      </c>
      <c r="O51" s="10" t="n"/>
    </row>
    <row r="52" ht="18" customHeight="1">
      <c r="A52" s="10" t="n"/>
      <c r="B52" s="16" t="n"/>
      <c r="C52" s="10" t="n"/>
      <c r="D52" s="12" t="n"/>
      <c r="E52" s="10" t="n"/>
      <c r="F52" s="10" t="n"/>
      <c r="G52" s="10" t="n"/>
      <c r="H52" s="13" t="n"/>
      <c r="I52" s="14" t="n"/>
      <c r="J52" s="14" t="n"/>
      <c r="K52" s="15">
        <f>IF(J52="","",IF(D52="",1,D52)*J52)</f>
        <v/>
      </c>
      <c r="L52" s="10" t="n"/>
      <c r="M52" s="12" t="n"/>
      <c r="N52" s="12" t="n"/>
      <c r="O52" s="10" t="n"/>
    </row>
    <row r="53" ht="18" customHeight="1">
      <c r="A53" s="10" t="n"/>
      <c r="B53" s="16" t="n"/>
      <c r="C53" s="10" t="n"/>
      <c r="D53" s="12" t="n"/>
      <c r="E53" s="10" t="n"/>
      <c r="F53" s="10" t="n"/>
      <c r="G53" s="10" t="n"/>
      <c r="H53" s="13" t="n"/>
      <c r="I53" s="14" t="n"/>
      <c r="J53" s="14" t="n"/>
      <c r="K53" s="15">
        <f>IF(J53="","",IF(D53="",1,D53)*J53)</f>
        <v/>
      </c>
      <c r="L53" s="10" t="n"/>
      <c r="M53" s="12" t="n"/>
      <c r="N53" s="12" t="n"/>
      <c r="O53" s="10" t="n"/>
    </row>
    <row r="54" ht="18" customHeight="1">
      <c r="A54" s="10" t="n"/>
      <c r="B54" s="16" t="n"/>
      <c r="C54" s="10" t="n"/>
      <c r="D54" s="12" t="n"/>
      <c r="E54" s="10" t="n"/>
      <c r="F54" s="10" t="n"/>
      <c r="G54" s="10" t="n"/>
      <c r="H54" s="13" t="n"/>
      <c r="I54" s="14" t="n"/>
      <c r="J54" s="14" t="n"/>
      <c r="K54" s="15">
        <f>IF(J54="","",IF(D54="",1,D54)*J54)</f>
        <v/>
      </c>
      <c r="L54" s="10" t="n"/>
      <c r="M54" s="12" t="n"/>
      <c r="N54" s="12" t="n"/>
      <c r="O54" s="10" t="n"/>
    </row>
    <row r="55" ht="18" customHeight="1">
      <c r="A55" s="10" t="n"/>
      <c r="B55" s="16" t="n"/>
      <c r="C55" s="10" t="n"/>
      <c r="D55" s="12" t="n"/>
      <c r="E55" s="10" t="n"/>
      <c r="F55" s="10" t="n"/>
      <c r="G55" s="10" t="n"/>
      <c r="H55" s="13" t="n"/>
      <c r="I55" s="14" t="n"/>
      <c r="J55" s="14" t="n"/>
      <c r="K55" s="15">
        <f>IF(J55="","",IF(D55="",1,D55)*J55)</f>
        <v/>
      </c>
      <c r="L55" s="10" t="n"/>
      <c r="M55" s="12" t="n"/>
      <c r="N55" s="12" t="n"/>
      <c r="O55" s="10" t="n"/>
    </row>
    <row r="56" ht="18" customHeight="1">
      <c r="A56" s="10" t="n"/>
      <c r="B56" s="16" t="n"/>
      <c r="C56" s="10" t="n"/>
      <c r="D56" s="12" t="n"/>
      <c r="E56" s="10" t="n"/>
      <c r="F56" s="10" t="n"/>
      <c r="G56" s="10" t="n"/>
      <c r="H56" s="13" t="n"/>
      <c r="I56" s="14" t="n"/>
      <c r="J56" s="14" t="n"/>
      <c r="K56" s="15">
        <f>IF(J56="","",IF(D56="",1,D56)*J56)</f>
        <v/>
      </c>
      <c r="L56" s="10" t="n"/>
      <c r="M56" s="12" t="n"/>
      <c r="N56" s="12" t="n"/>
      <c r="O56" s="10" t="n"/>
    </row>
    <row r="57" ht="18" customHeight="1">
      <c r="A57" s="10" t="n"/>
      <c r="B57" s="16" t="n"/>
      <c r="C57" s="10" t="n"/>
      <c r="D57" s="12" t="n"/>
      <c r="E57" s="10" t="n"/>
      <c r="F57" s="10" t="n"/>
      <c r="G57" s="10" t="n"/>
      <c r="H57" s="13" t="n"/>
      <c r="I57" s="14" t="n"/>
      <c r="J57" s="14" t="n"/>
      <c r="K57" s="15">
        <f>IF(J57="","",IF(D57="",1,D57)*J57)</f>
        <v/>
      </c>
      <c r="L57" s="10" t="n"/>
      <c r="M57" s="12" t="n"/>
      <c r="N57" s="12" t="n"/>
      <c r="O57" s="10" t="n"/>
    </row>
    <row r="58" ht="18" customHeight="1">
      <c r="A58" s="10" t="n"/>
      <c r="B58" s="16" t="n"/>
      <c r="C58" s="10" t="n"/>
      <c r="D58" s="12" t="n"/>
      <c r="E58" s="10" t="n"/>
      <c r="F58" s="10" t="n"/>
      <c r="G58" s="10" t="n"/>
      <c r="H58" s="13" t="n"/>
      <c r="I58" s="14" t="n"/>
      <c r="J58" s="14" t="n"/>
      <c r="K58" s="15">
        <f>IF(J58="","",IF(D58="",1,D58)*J58)</f>
        <v/>
      </c>
      <c r="L58" s="10" t="n"/>
      <c r="M58" s="12" t="n"/>
      <c r="N58" s="12" t="n"/>
      <c r="O58" s="10" t="n"/>
    </row>
    <row r="59" ht="18" customHeight="1">
      <c r="A59" s="10" t="n"/>
      <c r="B59" s="16" t="n"/>
      <c r="C59" s="10" t="n"/>
      <c r="D59" s="12" t="n"/>
      <c r="E59" s="10" t="n"/>
      <c r="F59" s="10" t="n"/>
      <c r="G59" s="10" t="n"/>
      <c r="H59" s="13" t="n"/>
      <c r="I59" s="14" t="n"/>
      <c r="J59" s="14" t="n"/>
      <c r="K59" s="15">
        <f>IF(J59="","",IF(D59="",1,D59)*J59)</f>
        <v/>
      </c>
      <c r="L59" s="10" t="n"/>
      <c r="M59" s="12" t="n"/>
      <c r="N59" s="12" t="n"/>
      <c r="O59" s="10" t="n"/>
    </row>
    <row r="60" ht="18" customHeight="1">
      <c r="A60" s="10" t="n"/>
      <c r="B60" s="16" t="n"/>
      <c r="C60" s="10" t="n"/>
      <c r="D60" s="12" t="n"/>
      <c r="E60" s="10" t="n"/>
      <c r="F60" s="10" t="n"/>
      <c r="G60" s="10" t="n"/>
      <c r="H60" s="13" t="n"/>
      <c r="I60" s="14" t="n"/>
      <c r="J60" s="14" t="n"/>
      <c r="K60" s="15">
        <f>IF(J60="","",IF(D60="",1,D60)*J60)</f>
        <v/>
      </c>
      <c r="L60" s="10" t="n"/>
      <c r="M60" s="12" t="n"/>
      <c r="N60" s="12" t="n"/>
      <c r="O60" s="10" t="n"/>
    </row>
    <row r="61" ht="18" customHeight="1">
      <c r="A61" s="10" t="n"/>
      <c r="B61" s="16" t="n"/>
      <c r="C61" s="10" t="n"/>
      <c r="D61" s="12" t="n"/>
      <c r="E61" s="10" t="n"/>
      <c r="F61" s="10" t="n"/>
      <c r="G61" s="10" t="n"/>
      <c r="H61" s="13" t="n"/>
      <c r="I61" s="14" t="n"/>
      <c r="J61" s="14" t="n"/>
      <c r="K61" s="15">
        <f>IF(J61="","",IF(D61="",1,D61)*J61)</f>
        <v/>
      </c>
      <c r="L61" s="10" t="n"/>
      <c r="M61" s="12" t="n"/>
      <c r="N61" s="12" t="n"/>
      <c r="O61" s="10" t="n"/>
    </row>
    <row r="62" ht="18" customHeight="1">
      <c r="A62" s="10" t="n"/>
      <c r="B62" s="16" t="n"/>
      <c r="C62" s="10" t="n"/>
      <c r="D62" s="12" t="n"/>
      <c r="E62" s="10" t="n"/>
      <c r="F62" s="10" t="n"/>
      <c r="G62" s="10" t="n"/>
      <c r="H62" s="13" t="n"/>
      <c r="I62" s="14" t="n"/>
      <c r="J62" s="14" t="n"/>
      <c r="K62" s="15">
        <f>IF(J62="","",IF(D62="",1,D62)*J62)</f>
        <v/>
      </c>
      <c r="L62" s="10" t="n"/>
      <c r="M62" s="12" t="n"/>
      <c r="N62" s="12" t="n"/>
      <c r="O62" s="10" t="n"/>
    </row>
    <row r="63" ht="18" customHeight="1">
      <c r="A63" s="10" t="n"/>
      <c r="B63" s="16" t="n"/>
      <c r="C63" s="10" t="n"/>
      <c r="D63" s="12" t="n"/>
      <c r="E63" s="10" t="n"/>
      <c r="F63" s="10" t="n"/>
      <c r="G63" s="10" t="n"/>
      <c r="H63" s="13" t="n"/>
      <c r="I63" s="14" t="n"/>
      <c r="J63" s="14" t="n"/>
      <c r="K63" s="15">
        <f>IF(J63="","",IF(D63="",1,D63)*J63)</f>
        <v/>
      </c>
      <c r="L63" s="10" t="n"/>
      <c r="M63" s="12" t="n"/>
      <c r="N63" s="12" t="n"/>
      <c r="O63" s="10" t="n"/>
    </row>
    <row r="64" ht="18" customHeight="1">
      <c r="A64" s="10" t="n"/>
      <c r="B64" s="16" t="n"/>
      <c r="C64" s="10" t="n"/>
      <c r="D64" s="12" t="n"/>
      <c r="E64" s="10" t="n"/>
      <c r="F64" s="10" t="n"/>
      <c r="G64" s="10" t="n"/>
      <c r="H64" s="13" t="n"/>
      <c r="I64" s="14" t="n"/>
      <c r="J64" s="14" t="n"/>
      <c r="K64" s="15">
        <f>IF(J64="","",IF(D64="",1,D64)*J64)</f>
        <v/>
      </c>
      <c r="L64" s="10" t="n"/>
      <c r="M64" s="12" t="n"/>
      <c r="N64" s="12" t="n"/>
      <c r="O64" s="10" t="n"/>
    </row>
    <row r="65" ht="18" customHeight="1">
      <c r="A65" s="10" t="n"/>
      <c r="B65" s="16" t="n"/>
      <c r="C65" s="10" t="n"/>
      <c r="D65" s="12" t="n"/>
      <c r="E65" s="10" t="n"/>
      <c r="F65" s="10" t="n"/>
      <c r="G65" s="10" t="n"/>
      <c r="H65" s="13" t="n"/>
      <c r="I65" s="14" t="n"/>
      <c r="J65" s="14" t="n"/>
      <c r="K65" s="15">
        <f>IF(J65="","",IF(D65="",1,D65)*J65)</f>
        <v/>
      </c>
      <c r="L65" s="10" t="n"/>
      <c r="M65" s="12" t="n"/>
      <c r="N65" s="12" t="n"/>
      <c r="O65" s="10" t="n"/>
    </row>
    <row r="66" ht="18" customHeight="1">
      <c r="A66" s="10" t="n"/>
      <c r="B66" s="16" t="n"/>
      <c r="C66" s="10" t="n"/>
      <c r="D66" s="12" t="n"/>
      <c r="E66" s="10" t="n"/>
      <c r="F66" s="10" t="n"/>
      <c r="G66" s="10" t="n"/>
      <c r="H66" s="13" t="n"/>
      <c r="I66" s="14" t="n"/>
      <c r="J66" s="14" t="n"/>
      <c r="K66" s="15">
        <f>IF(J66="","",IF(D66="",1,D66)*J66)</f>
        <v/>
      </c>
      <c r="L66" s="10" t="n"/>
      <c r="M66" s="12" t="n"/>
      <c r="N66" s="12" t="n"/>
      <c r="O66" s="10" t="n"/>
    </row>
    <row r="67" ht="18" customHeight="1">
      <c r="A67" s="10" t="n"/>
      <c r="B67" s="16" t="n"/>
      <c r="C67" s="10" t="n"/>
      <c r="D67" s="12" t="n"/>
      <c r="E67" s="10" t="n"/>
      <c r="F67" s="10" t="n"/>
      <c r="G67" s="10" t="n"/>
      <c r="H67" s="13" t="n"/>
      <c r="I67" s="14" t="n"/>
      <c r="J67" s="14" t="n"/>
      <c r="K67" s="15">
        <f>IF(J67="","",IF(D67="",1,D67)*J67)</f>
        <v/>
      </c>
      <c r="L67" s="10" t="n"/>
      <c r="M67" s="12" t="n"/>
      <c r="N67" s="12" t="n"/>
      <c r="O67" s="10" t="n"/>
    </row>
    <row r="68" ht="18" customHeight="1">
      <c r="A68" s="10" t="n"/>
      <c r="B68" s="16" t="n"/>
      <c r="C68" s="10" t="n"/>
      <c r="D68" s="12" t="n"/>
      <c r="E68" s="10" t="n"/>
      <c r="F68" s="10" t="n"/>
      <c r="G68" s="10" t="n"/>
      <c r="H68" s="13" t="n"/>
      <c r="I68" s="14" t="n"/>
      <c r="J68" s="14" t="n"/>
      <c r="K68" s="15">
        <f>IF(J68="","",IF(D68="",1,D68)*J68)</f>
        <v/>
      </c>
      <c r="L68" s="10" t="n"/>
      <c r="M68" s="12" t="n"/>
      <c r="N68" s="12" t="n"/>
      <c r="O68" s="10" t="n"/>
    </row>
    <row r="69" ht="18" customHeight="1">
      <c r="A69" s="10" t="n"/>
      <c r="B69" s="16" t="n"/>
      <c r="C69" s="10" t="n"/>
      <c r="D69" s="12" t="n"/>
      <c r="E69" s="10" t="n"/>
      <c r="F69" s="10" t="n"/>
      <c r="G69" s="10" t="n"/>
      <c r="H69" s="13" t="n"/>
      <c r="I69" s="14" t="n"/>
      <c r="J69" s="14" t="n"/>
      <c r="K69" s="15">
        <f>IF(J69="","",IF(D69="",1,D69)*J69)</f>
        <v/>
      </c>
      <c r="L69" s="10" t="n"/>
      <c r="M69" s="12" t="n"/>
      <c r="N69" s="12" t="n"/>
      <c r="O69" s="10" t="n"/>
    </row>
    <row r="70" ht="18" customHeight="1">
      <c r="A70" s="10" t="n"/>
      <c r="B70" s="16" t="n"/>
      <c r="C70" s="10" t="n"/>
      <c r="D70" s="12" t="n"/>
      <c r="E70" s="10" t="n"/>
      <c r="F70" s="10" t="n"/>
      <c r="G70" s="10" t="n"/>
      <c r="H70" s="13" t="n"/>
      <c r="I70" s="14" t="n"/>
      <c r="J70" s="14" t="n"/>
      <c r="K70" s="15">
        <f>IF(J70="","",IF(D70="",1,D70)*J70)</f>
        <v/>
      </c>
      <c r="L70" s="10" t="n"/>
      <c r="M70" s="12" t="n"/>
      <c r="N70" s="12" t="n"/>
      <c r="O70" s="10" t="n"/>
    </row>
    <row r="71" ht="18" customHeight="1">
      <c r="A71" s="10" t="n"/>
      <c r="B71" s="16" t="n"/>
      <c r="C71" s="10" t="n"/>
      <c r="D71" s="12" t="n"/>
      <c r="E71" s="10" t="n"/>
      <c r="F71" s="10" t="n"/>
      <c r="G71" s="10" t="n"/>
      <c r="H71" s="13" t="n"/>
      <c r="I71" s="14" t="n"/>
      <c r="J71" s="14" t="n"/>
      <c r="K71" s="15">
        <f>IF(J71="","",IF(D71="",1,D71)*J71)</f>
        <v/>
      </c>
      <c r="L71" s="10" t="n"/>
      <c r="M71" s="12" t="n"/>
      <c r="N71" s="12" t="n"/>
      <c r="O71" s="10" t="n"/>
    </row>
    <row r="72" ht="18" customHeight="1">
      <c r="A72" s="10" t="n"/>
      <c r="B72" s="16" t="n"/>
      <c r="C72" s="10" t="n"/>
      <c r="D72" s="12" t="n"/>
      <c r="E72" s="10" t="n"/>
      <c r="F72" s="10" t="n"/>
      <c r="G72" s="10" t="n"/>
      <c r="H72" s="13" t="n"/>
      <c r="I72" s="14" t="n"/>
      <c r="J72" s="14" t="n"/>
      <c r="K72" s="15">
        <f>IF(J72="","",IF(D72="",1,D72)*J72)</f>
        <v/>
      </c>
      <c r="L72" s="10" t="n"/>
      <c r="M72" s="12" t="n"/>
      <c r="N72" s="12" t="n"/>
      <c r="O72" s="10" t="n"/>
    </row>
    <row r="73" ht="18" customHeight="1">
      <c r="A73" s="10" t="n"/>
      <c r="B73" s="16" t="n"/>
      <c r="C73" s="10" t="n"/>
      <c r="D73" s="12" t="n"/>
      <c r="E73" s="10" t="n"/>
      <c r="F73" s="10" t="n"/>
      <c r="G73" s="10" t="n"/>
      <c r="H73" s="13" t="n"/>
      <c r="I73" s="14" t="n"/>
      <c r="J73" s="14" t="n"/>
      <c r="K73" s="15">
        <f>IF(J73="","",IF(D73="",1,D73)*J73)</f>
        <v/>
      </c>
      <c r="L73" s="10" t="n"/>
      <c r="M73" s="12" t="n"/>
      <c r="N73" s="12" t="n"/>
      <c r="O73" s="10" t="n"/>
    </row>
    <row r="74" ht="18" customHeight="1">
      <c r="A74" s="10" t="n"/>
      <c r="B74" s="16" t="n"/>
      <c r="C74" s="10" t="n"/>
      <c r="D74" s="12" t="n"/>
      <c r="E74" s="10" t="n"/>
      <c r="F74" s="10" t="n"/>
      <c r="G74" s="10" t="n"/>
      <c r="H74" s="13" t="n"/>
      <c r="I74" s="14" t="n"/>
      <c r="J74" s="14" t="n"/>
      <c r="K74" s="15">
        <f>IF(J74="","",IF(D74="",1,D74)*J74)</f>
        <v/>
      </c>
      <c r="L74" s="10" t="n"/>
      <c r="M74" s="12" t="n"/>
      <c r="N74" s="12" t="n"/>
      <c r="O74" s="10" t="n"/>
    </row>
    <row r="75" ht="18" customHeight="1">
      <c r="A75" s="10" t="n"/>
      <c r="B75" s="16" t="n"/>
      <c r="C75" s="10" t="n"/>
      <c r="D75" s="12" t="n"/>
      <c r="E75" s="10" t="n"/>
      <c r="F75" s="10" t="n"/>
      <c r="G75" s="10" t="n"/>
      <c r="H75" s="13" t="n"/>
      <c r="I75" s="14" t="n"/>
      <c r="J75" s="14" t="n"/>
      <c r="K75" s="15">
        <f>IF(J75="","",IF(D75="",1,D75)*J75)</f>
        <v/>
      </c>
      <c r="L75" s="10" t="n"/>
      <c r="M75" s="12" t="n"/>
      <c r="N75" s="12" t="n"/>
      <c r="O75" s="10" t="n"/>
    </row>
    <row r="76" ht="18" customHeight="1">
      <c r="A76" s="10" t="n"/>
      <c r="B76" s="16" t="n"/>
      <c r="C76" s="10" t="n"/>
      <c r="D76" s="12" t="n"/>
      <c r="E76" s="10" t="n"/>
      <c r="F76" s="10" t="n"/>
      <c r="G76" s="10" t="n"/>
      <c r="H76" s="13" t="n"/>
      <c r="I76" s="14" t="n"/>
      <c r="J76" s="14" t="n"/>
      <c r="K76" s="15">
        <f>IF(J76="","",IF(D76="",1,D76)*J76)</f>
        <v/>
      </c>
      <c r="L76" s="10" t="n"/>
      <c r="M76" s="12" t="n"/>
      <c r="N76" s="12" t="n"/>
      <c r="O76" s="10" t="n"/>
    </row>
    <row r="77" ht="18" customHeight="1">
      <c r="A77" s="10" t="n"/>
      <c r="B77" s="16" t="n"/>
      <c r="C77" s="10" t="n"/>
      <c r="D77" s="12" t="n"/>
      <c r="E77" s="10" t="n"/>
      <c r="F77" s="10" t="n"/>
      <c r="G77" s="10" t="n"/>
      <c r="H77" s="13" t="n"/>
      <c r="I77" s="14" t="n"/>
      <c r="J77" s="14" t="n"/>
      <c r="K77" s="15">
        <f>IF(J77="","",IF(D77="",1,D77)*J77)</f>
        <v/>
      </c>
      <c r="L77" s="10" t="n"/>
      <c r="M77" s="12" t="n"/>
      <c r="N77" s="12" t="n"/>
      <c r="O77" s="10" t="n"/>
    </row>
    <row r="78" ht="18" customHeight="1">
      <c r="A78" s="10" t="n"/>
      <c r="B78" s="16" t="n"/>
      <c r="C78" s="10" t="n"/>
      <c r="D78" s="12" t="n"/>
      <c r="E78" s="10" t="n"/>
      <c r="F78" s="10" t="n"/>
      <c r="G78" s="10" t="n"/>
      <c r="H78" s="13" t="n"/>
      <c r="I78" s="14" t="n"/>
      <c r="J78" s="14" t="n"/>
      <c r="K78" s="15">
        <f>IF(J78="","",IF(D78="",1,D78)*J78)</f>
        <v/>
      </c>
      <c r="L78" s="10" t="n"/>
      <c r="M78" s="12" t="n"/>
      <c r="N78" s="12" t="n"/>
      <c r="O78" s="10" t="n"/>
    </row>
    <row r="79" ht="18" customHeight="1">
      <c r="A79" s="10" t="n"/>
      <c r="B79" s="16" t="n"/>
      <c r="C79" s="10" t="n"/>
      <c r="D79" s="12" t="n"/>
      <c r="E79" s="10" t="n"/>
      <c r="F79" s="10" t="n"/>
      <c r="G79" s="10" t="n"/>
      <c r="H79" s="13" t="n"/>
      <c r="I79" s="14" t="n"/>
      <c r="J79" s="14" t="n"/>
      <c r="K79" s="15">
        <f>IF(J79="","",IF(D79="",1,D79)*J79)</f>
        <v/>
      </c>
      <c r="L79" s="10" t="n"/>
      <c r="M79" s="12" t="n"/>
      <c r="N79" s="12" t="n"/>
      <c r="O79" s="10" t="n"/>
    </row>
    <row r="80" ht="18" customHeight="1">
      <c r="A80" s="10" t="n"/>
      <c r="B80" s="16" t="n"/>
      <c r="C80" s="10" t="n"/>
      <c r="D80" s="12" t="n"/>
      <c r="E80" s="10" t="n"/>
      <c r="F80" s="10" t="n"/>
      <c r="G80" s="10" t="n"/>
      <c r="H80" s="13" t="n"/>
      <c r="I80" s="14" t="n"/>
      <c r="J80" s="14" t="n"/>
      <c r="K80" s="15">
        <f>IF(J80="","",IF(D80="",1,D80)*J80)</f>
        <v/>
      </c>
      <c r="L80" s="10" t="n"/>
      <c r="M80" s="12" t="n"/>
      <c r="N80" s="12" t="n"/>
      <c r="O80" s="10" t="n"/>
    </row>
    <row r="81" ht="18" customHeight="1">
      <c r="A81" s="10" t="n"/>
      <c r="B81" s="16" t="n"/>
      <c r="C81" s="10" t="n"/>
      <c r="D81" s="12" t="n"/>
      <c r="E81" s="10" t="n"/>
      <c r="F81" s="10" t="n"/>
      <c r="G81" s="10" t="n"/>
      <c r="H81" s="13" t="n"/>
      <c r="I81" s="14" t="n"/>
      <c r="J81" s="14" t="n"/>
      <c r="K81" s="15">
        <f>IF(J81="","",IF(D81="",1,D81)*J81)</f>
        <v/>
      </c>
      <c r="L81" s="10" t="n"/>
      <c r="M81" s="12" t="n"/>
      <c r="N81" s="12" t="n"/>
      <c r="O81" s="10" t="n"/>
    </row>
    <row r="82" ht="18" customHeight="1">
      <c r="A82" s="10" t="n"/>
      <c r="B82" s="16" t="n"/>
      <c r="C82" s="10" t="n"/>
      <c r="D82" s="12" t="n"/>
      <c r="E82" s="10" t="n"/>
      <c r="F82" s="10" t="n"/>
      <c r="G82" s="10" t="n"/>
      <c r="H82" s="13" t="n"/>
      <c r="I82" s="14" t="n"/>
      <c r="J82" s="14" t="n"/>
      <c r="K82" s="15">
        <f>IF(J82="","",IF(D82="",1,D82)*J82)</f>
        <v/>
      </c>
      <c r="L82" s="10" t="n"/>
      <c r="M82" s="12" t="n"/>
      <c r="N82" s="12" t="n"/>
      <c r="O82" s="10" t="n"/>
    </row>
    <row r="83" ht="18" customHeight="1">
      <c r="A83" s="10" t="n"/>
      <c r="B83" s="16" t="n"/>
      <c r="C83" s="10" t="n"/>
      <c r="D83" s="12" t="n"/>
      <c r="E83" s="10" t="n"/>
      <c r="F83" s="10" t="n"/>
      <c r="G83" s="10" t="n"/>
      <c r="H83" s="13" t="n"/>
      <c r="I83" s="14" t="n"/>
      <c r="J83" s="14" t="n"/>
      <c r="K83" s="15">
        <f>IF(J83="","",IF(D83="",1,D83)*J83)</f>
        <v/>
      </c>
      <c r="L83" s="10" t="n"/>
      <c r="M83" s="12" t="n"/>
      <c r="N83" s="12" t="n"/>
      <c r="O83" s="10" t="n"/>
    </row>
    <row r="84" ht="18" customHeight="1">
      <c r="A84" s="10" t="n"/>
      <c r="B84" s="16" t="n"/>
      <c r="C84" s="10" t="n"/>
      <c r="D84" s="12" t="n"/>
      <c r="E84" s="10" t="n"/>
      <c r="F84" s="10" t="n"/>
      <c r="G84" s="10" t="n"/>
      <c r="H84" s="13" t="n"/>
      <c r="I84" s="14" t="n"/>
      <c r="J84" s="14" t="n"/>
      <c r="K84" s="15">
        <f>IF(J84="","",IF(D84="",1,D84)*J84)</f>
        <v/>
      </c>
      <c r="L84" s="10" t="n"/>
      <c r="M84" s="12" t="n"/>
      <c r="N84" s="12" t="n"/>
      <c r="O84" s="10" t="n"/>
    </row>
    <row r="85" ht="18" customHeight="1">
      <c r="A85" s="10" t="n"/>
      <c r="B85" s="16" t="n"/>
      <c r="C85" s="10" t="n"/>
      <c r="D85" s="12" t="n"/>
      <c r="E85" s="10" t="n"/>
      <c r="F85" s="10" t="n"/>
      <c r="G85" s="10" t="n"/>
      <c r="H85" s="13" t="n"/>
      <c r="I85" s="14" t="n"/>
      <c r="J85" s="14" t="n"/>
      <c r="K85" s="15">
        <f>IF(J85="","",IF(D85="",1,D85)*J85)</f>
        <v/>
      </c>
      <c r="L85" s="10" t="n"/>
      <c r="M85" s="12" t="n"/>
      <c r="N85" s="12" t="n"/>
      <c r="O85" s="10" t="n"/>
    </row>
    <row r="86" ht="18" customHeight="1">
      <c r="A86" s="10" t="n"/>
      <c r="B86" s="16" t="n"/>
      <c r="C86" s="10" t="n"/>
      <c r="D86" s="12" t="n"/>
      <c r="E86" s="10" t="n"/>
      <c r="F86" s="10" t="n"/>
      <c r="G86" s="10" t="n"/>
      <c r="H86" s="13" t="n"/>
      <c r="I86" s="14" t="n"/>
      <c r="J86" s="14" t="n"/>
      <c r="K86" s="15">
        <f>IF(J86="","",IF(D86="",1,D86)*J86)</f>
        <v/>
      </c>
      <c r="L86" s="10" t="n"/>
      <c r="M86" s="12" t="n"/>
      <c r="N86" s="12" t="n"/>
      <c r="O86" s="10" t="n"/>
    </row>
    <row r="87" ht="18" customHeight="1">
      <c r="A87" s="10" t="n"/>
      <c r="B87" s="16" t="n"/>
      <c r="C87" s="10" t="n"/>
      <c r="D87" s="12" t="n"/>
      <c r="E87" s="10" t="n"/>
      <c r="F87" s="10" t="n"/>
      <c r="G87" s="10" t="n"/>
      <c r="H87" s="13" t="n"/>
      <c r="I87" s="14" t="n"/>
      <c r="J87" s="14" t="n"/>
      <c r="K87" s="15">
        <f>IF(J87="","",IF(D87="",1,D87)*J87)</f>
        <v/>
      </c>
      <c r="L87" s="10" t="n"/>
      <c r="M87" s="12" t="n"/>
      <c r="N87" s="12" t="n"/>
      <c r="O87" s="10" t="n"/>
    </row>
    <row r="88" ht="18" customHeight="1">
      <c r="A88" s="10" t="n"/>
      <c r="B88" s="16" t="n"/>
      <c r="C88" s="10" t="n"/>
      <c r="D88" s="12" t="n"/>
      <c r="E88" s="10" t="n"/>
      <c r="F88" s="10" t="n"/>
      <c r="G88" s="10" t="n"/>
      <c r="H88" s="13" t="n"/>
      <c r="I88" s="14" t="n"/>
      <c r="J88" s="14" t="n"/>
      <c r="K88" s="15">
        <f>IF(J88="","",IF(D88="",1,D88)*J88)</f>
        <v/>
      </c>
      <c r="L88" s="10" t="n"/>
      <c r="M88" s="12" t="n"/>
      <c r="N88" s="12" t="n"/>
      <c r="O88" s="10" t="n"/>
    </row>
    <row r="89" ht="18" customHeight="1">
      <c r="A89" s="10" t="n"/>
      <c r="B89" s="16" t="n"/>
      <c r="C89" s="10" t="n"/>
      <c r="D89" s="12" t="n"/>
      <c r="E89" s="10" t="n"/>
      <c r="F89" s="10" t="n"/>
      <c r="G89" s="10" t="n"/>
      <c r="H89" s="13" t="n"/>
      <c r="I89" s="14" t="n"/>
      <c r="J89" s="14" t="n"/>
      <c r="K89" s="15">
        <f>IF(J89="","",IF(D89="",1,D89)*J89)</f>
        <v/>
      </c>
      <c r="L89" s="10" t="n"/>
      <c r="M89" s="12" t="n"/>
      <c r="N89" s="12" t="n"/>
      <c r="O89" s="10" t="n"/>
    </row>
    <row r="90" ht="18" customHeight="1">
      <c r="A90" s="10" t="n"/>
      <c r="B90" s="16" t="n"/>
      <c r="C90" s="10" t="n"/>
      <c r="D90" s="12" t="n"/>
      <c r="E90" s="10" t="n"/>
      <c r="F90" s="10" t="n"/>
      <c r="G90" s="10" t="n"/>
      <c r="H90" s="13" t="n"/>
      <c r="I90" s="14" t="n"/>
      <c r="J90" s="14" t="n"/>
      <c r="K90" s="15">
        <f>IF(J90="","",IF(D90="",1,D90)*J90)</f>
        <v/>
      </c>
      <c r="L90" s="10" t="n"/>
      <c r="M90" s="12" t="n"/>
      <c r="N90" s="12" t="n"/>
      <c r="O90" s="10" t="n"/>
    </row>
    <row r="91" ht="18" customHeight="1">
      <c r="A91" s="10" t="n"/>
      <c r="B91" s="16" t="n"/>
      <c r="C91" s="10" t="n"/>
      <c r="D91" s="12" t="n"/>
      <c r="E91" s="10" t="n"/>
      <c r="F91" s="10" t="n"/>
      <c r="G91" s="10" t="n"/>
      <c r="H91" s="13" t="n"/>
      <c r="I91" s="14" t="n"/>
      <c r="J91" s="14" t="n"/>
      <c r="K91" s="15">
        <f>IF(J91="","",IF(D91="",1,D91)*J91)</f>
        <v/>
      </c>
      <c r="L91" s="10" t="n"/>
      <c r="M91" s="12" t="n"/>
      <c r="N91" s="12" t="n"/>
      <c r="O91" s="10" t="n"/>
    </row>
    <row r="92" ht="18" customHeight="1">
      <c r="A92" s="10" t="n"/>
      <c r="B92" s="16" t="n"/>
      <c r="C92" s="10" t="n"/>
      <c r="D92" s="12" t="n"/>
      <c r="E92" s="10" t="n"/>
      <c r="F92" s="10" t="n"/>
      <c r="G92" s="10" t="n"/>
      <c r="H92" s="13" t="n"/>
      <c r="I92" s="14" t="n"/>
      <c r="J92" s="14" t="n"/>
      <c r="K92" s="15">
        <f>IF(J92="","",IF(D92="",1,D92)*J92)</f>
        <v/>
      </c>
      <c r="L92" s="10" t="n"/>
      <c r="M92" s="12" t="n"/>
      <c r="N92" s="12" t="n"/>
      <c r="O92" s="10" t="n"/>
    </row>
    <row r="93" ht="18" customHeight="1">
      <c r="A93" s="10" t="n"/>
      <c r="B93" s="16" t="n"/>
      <c r="C93" s="10" t="n"/>
      <c r="D93" s="12" t="n"/>
      <c r="E93" s="10" t="n"/>
      <c r="F93" s="10" t="n"/>
      <c r="G93" s="10" t="n"/>
      <c r="H93" s="13" t="n"/>
      <c r="I93" s="14" t="n"/>
      <c r="J93" s="14" t="n"/>
      <c r="K93" s="15">
        <f>IF(J93="","",IF(D93="",1,D93)*J93)</f>
        <v/>
      </c>
      <c r="L93" s="10" t="n"/>
      <c r="M93" s="12" t="n"/>
      <c r="N93" s="12" t="n"/>
      <c r="O93" s="10" t="n"/>
    </row>
    <row r="94" ht="18" customHeight="1">
      <c r="A94" s="10" t="n"/>
      <c r="B94" s="16" t="n"/>
      <c r="C94" s="10" t="n"/>
      <c r="D94" s="12" t="n"/>
      <c r="E94" s="10" t="n"/>
      <c r="F94" s="10" t="n"/>
      <c r="G94" s="10" t="n"/>
      <c r="H94" s="13" t="n"/>
      <c r="I94" s="14" t="n"/>
      <c r="J94" s="14" t="n"/>
      <c r="K94" s="15">
        <f>IF(J94="","",IF(D94="",1,D94)*J94)</f>
        <v/>
      </c>
      <c r="L94" s="10" t="n"/>
      <c r="M94" s="12" t="n"/>
      <c r="N94" s="12" t="n"/>
      <c r="O94" s="10" t="n"/>
    </row>
    <row r="95" ht="18" customHeight="1">
      <c r="A95" s="10" t="n"/>
      <c r="B95" s="16" t="n"/>
      <c r="C95" s="10" t="n"/>
      <c r="D95" s="12" t="n"/>
      <c r="E95" s="10" t="n"/>
      <c r="F95" s="10" t="n"/>
      <c r="G95" s="10" t="n"/>
      <c r="H95" s="13" t="n"/>
      <c r="I95" s="14" t="n"/>
      <c r="J95" s="14" t="n"/>
      <c r="K95" s="15">
        <f>IF(J95="","",IF(D95="",1,D95)*J95)</f>
        <v/>
      </c>
      <c r="L95" s="10" t="n"/>
      <c r="M95" s="12" t="n"/>
      <c r="N95" s="12" t="n"/>
      <c r="O95" s="10" t="n"/>
    </row>
    <row r="96" ht="18" customHeight="1">
      <c r="A96" s="10" t="n"/>
      <c r="B96" s="16" t="n"/>
      <c r="C96" s="10" t="n"/>
      <c r="D96" s="12" t="n"/>
      <c r="E96" s="10" t="n"/>
      <c r="F96" s="10" t="n"/>
      <c r="G96" s="10" t="n"/>
      <c r="H96" s="13" t="n"/>
      <c r="I96" s="14" t="n"/>
      <c r="J96" s="14" t="n"/>
      <c r="K96" s="15">
        <f>IF(J96="","",IF(D96="",1,D96)*J96)</f>
        <v/>
      </c>
      <c r="L96" s="10" t="n"/>
      <c r="M96" s="12" t="n"/>
      <c r="N96" s="12" t="n"/>
      <c r="O96" s="10" t="n"/>
    </row>
    <row r="97" ht="18" customHeight="1">
      <c r="A97" s="10" t="n"/>
      <c r="B97" s="16" t="n"/>
      <c r="C97" s="10" t="n"/>
      <c r="D97" s="12" t="n"/>
      <c r="E97" s="10" t="n"/>
      <c r="F97" s="10" t="n"/>
      <c r="G97" s="10" t="n"/>
      <c r="H97" s="13" t="n"/>
      <c r="I97" s="14" t="n"/>
      <c r="J97" s="14" t="n"/>
      <c r="K97" s="15">
        <f>IF(J97="","",IF(D97="",1,D97)*J97)</f>
        <v/>
      </c>
      <c r="L97" s="10" t="n"/>
      <c r="M97" s="12" t="n"/>
      <c r="N97" s="12" t="n"/>
      <c r="O97" s="10" t="n"/>
    </row>
    <row r="98" ht="18" customHeight="1">
      <c r="A98" s="10" t="n"/>
      <c r="B98" s="16" t="n"/>
      <c r="C98" s="10" t="n"/>
      <c r="D98" s="12" t="n"/>
      <c r="E98" s="10" t="n"/>
      <c r="F98" s="10" t="n"/>
      <c r="G98" s="10" t="n"/>
      <c r="H98" s="13" t="n"/>
      <c r="I98" s="14" t="n"/>
      <c r="J98" s="14" t="n"/>
      <c r="K98" s="15">
        <f>IF(J98="","",IF(D98="",1,D98)*J98)</f>
        <v/>
      </c>
      <c r="L98" s="10" t="n"/>
      <c r="M98" s="12" t="n"/>
      <c r="N98" s="12" t="n"/>
      <c r="O98" s="10" t="n"/>
    </row>
    <row r="99" ht="18" customHeight="1">
      <c r="A99" s="10" t="n"/>
      <c r="B99" s="16" t="n"/>
      <c r="C99" s="10" t="n"/>
      <c r="D99" s="12" t="n"/>
      <c r="E99" s="10" t="n"/>
      <c r="F99" s="10" t="n"/>
      <c r="G99" s="10" t="n"/>
      <c r="H99" s="13" t="n"/>
      <c r="I99" s="14" t="n"/>
      <c r="J99" s="14" t="n"/>
      <c r="K99" s="15">
        <f>IF(J99="","",IF(D99="",1,D99)*J99)</f>
        <v/>
      </c>
      <c r="L99" s="10" t="n"/>
      <c r="M99" s="12" t="n"/>
      <c r="N99" s="12" t="n"/>
      <c r="O99" s="10" t="n"/>
    </row>
    <row r="100" ht="18" customHeight="1">
      <c r="A100" s="10" t="n"/>
      <c r="B100" s="16" t="n"/>
      <c r="C100" s="10" t="n"/>
      <c r="D100" s="12" t="n"/>
      <c r="E100" s="10" t="n"/>
      <c r="F100" s="10" t="n"/>
      <c r="G100" s="10" t="n"/>
      <c r="H100" s="13" t="n"/>
      <c r="I100" s="14" t="n"/>
      <c r="J100" s="14" t="n"/>
      <c r="K100" s="15">
        <f>IF(J100="","",IF(D100="",1,D100)*J100)</f>
        <v/>
      </c>
      <c r="L100" s="10" t="n"/>
      <c r="M100" s="12" t="n"/>
      <c r="N100" s="12" t="n"/>
      <c r="O100" s="10" t="n"/>
    </row>
    <row r="101" ht="18" customHeight="1">
      <c r="A101" s="10" t="n"/>
      <c r="B101" s="16" t="n"/>
      <c r="C101" s="10" t="n"/>
      <c r="D101" s="12" t="n"/>
      <c r="E101" s="10" t="n"/>
      <c r="F101" s="10" t="n"/>
      <c r="G101" s="10" t="n"/>
      <c r="H101" s="13" t="n"/>
      <c r="I101" s="14" t="n"/>
      <c r="J101" s="14" t="n"/>
      <c r="K101" s="15">
        <f>IF(J101="","",IF(D101="",1,D101)*J101)</f>
        <v/>
      </c>
      <c r="L101" s="10" t="n"/>
      <c r="M101" s="12" t="n"/>
      <c r="N101" s="12" t="n"/>
      <c r="O101" s="10" t="n"/>
    </row>
    <row r="102" ht="18" customHeight="1">
      <c r="A102" s="10" t="n"/>
      <c r="B102" s="16" t="n"/>
      <c r="C102" s="10" t="n"/>
      <c r="D102" s="12" t="n"/>
      <c r="E102" s="10" t="n"/>
      <c r="F102" s="10" t="n"/>
      <c r="G102" s="10" t="n"/>
      <c r="H102" s="13" t="n"/>
      <c r="I102" s="14" t="n"/>
      <c r="J102" s="14" t="n"/>
      <c r="K102" s="15">
        <f>IF(J102="","",IF(D102="",1,D102)*J102)</f>
        <v/>
      </c>
      <c r="L102" s="10" t="n"/>
      <c r="M102" s="12" t="n"/>
      <c r="N102" s="12" t="n"/>
      <c r="O102" s="10" t="n"/>
    </row>
    <row r="103" ht="18" customHeight="1">
      <c r="A103" s="10" t="n"/>
      <c r="B103" s="16" t="n"/>
      <c r="C103" s="10" t="n"/>
      <c r="D103" s="12" t="n"/>
      <c r="E103" s="10" t="n"/>
      <c r="F103" s="10" t="n"/>
      <c r="G103" s="10" t="n"/>
      <c r="H103" s="13" t="n"/>
      <c r="I103" s="14" t="n"/>
      <c r="J103" s="14" t="n"/>
      <c r="K103" s="15">
        <f>IF(J103="","",IF(D103="",1,D103)*J103)</f>
        <v/>
      </c>
      <c r="L103" s="10" t="n"/>
      <c r="M103" s="12" t="n"/>
      <c r="N103" s="12" t="n"/>
      <c r="O103" s="10" t="n"/>
    </row>
    <row r="104" ht="18" customHeight="1">
      <c r="A104" s="10" t="n"/>
      <c r="B104" s="16" t="n"/>
      <c r="C104" s="10" t="n"/>
      <c r="D104" s="12" t="n"/>
      <c r="E104" s="10" t="n"/>
      <c r="F104" s="10" t="n"/>
      <c r="G104" s="10" t="n"/>
      <c r="H104" s="13" t="n"/>
      <c r="I104" s="14" t="n"/>
      <c r="J104" s="14" t="n"/>
      <c r="K104" s="15">
        <f>IF(J104="","",IF(D104="",1,D104)*J104)</f>
        <v/>
      </c>
      <c r="L104" s="10" t="n"/>
      <c r="M104" s="12" t="n"/>
      <c r="N104" s="12" t="n"/>
      <c r="O104" s="10" t="n"/>
    </row>
    <row r="105" ht="18" customHeight="1">
      <c r="A105" s="10" t="n"/>
      <c r="B105" s="16" t="n"/>
      <c r="C105" s="10" t="n"/>
      <c r="D105" s="12" t="n"/>
      <c r="E105" s="10" t="n"/>
      <c r="F105" s="10" t="n"/>
      <c r="G105" s="10" t="n"/>
      <c r="H105" s="13" t="n"/>
      <c r="I105" s="14" t="n"/>
      <c r="J105" s="14" t="n"/>
      <c r="K105" s="15">
        <f>IF(J105="","",IF(D105="",1,D105)*J105)</f>
        <v/>
      </c>
      <c r="L105" s="10" t="n"/>
      <c r="M105" s="12" t="n"/>
      <c r="N105" s="12" t="n"/>
      <c r="O105" s="10" t="n"/>
    </row>
    <row r="106" ht="18" customHeight="1">
      <c r="A106" s="10" t="n"/>
      <c r="B106" s="16" t="n"/>
      <c r="C106" s="10" t="n"/>
      <c r="D106" s="12" t="n"/>
      <c r="E106" s="10" t="n"/>
      <c r="F106" s="10" t="n"/>
      <c r="G106" s="10" t="n"/>
      <c r="H106" s="13" t="n"/>
      <c r="I106" s="14" t="n"/>
      <c r="J106" s="14" t="n"/>
      <c r="K106" s="15">
        <f>IF(J106="","",IF(D106="",1,D106)*J106)</f>
        <v/>
      </c>
      <c r="L106" s="10" t="n"/>
      <c r="M106" s="12" t="n"/>
      <c r="N106" s="12" t="n"/>
      <c r="O106" s="10" t="n"/>
    </row>
    <row r="107" ht="18" customHeight="1">
      <c r="A107" s="10" t="n"/>
      <c r="B107" s="16" t="n"/>
      <c r="C107" s="10" t="n"/>
      <c r="D107" s="12" t="n"/>
      <c r="E107" s="10" t="n"/>
      <c r="F107" s="10" t="n"/>
      <c r="G107" s="10" t="n"/>
      <c r="H107" s="13" t="n"/>
      <c r="I107" s="14" t="n"/>
      <c r="J107" s="14" t="n"/>
      <c r="K107" s="15">
        <f>IF(J107="","",IF(D107="",1,D107)*J107)</f>
        <v/>
      </c>
      <c r="L107" s="10" t="n"/>
      <c r="M107" s="12" t="n"/>
      <c r="N107" s="12" t="n"/>
      <c r="O107" s="10" t="n"/>
    </row>
    <row r="108" ht="18" customHeight="1">
      <c r="A108" s="10" t="n"/>
      <c r="B108" s="16" t="n"/>
      <c r="C108" s="10" t="n"/>
      <c r="D108" s="12" t="n"/>
      <c r="E108" s="10" t="n"/>
      <c r="F108" s="10" t="n"/>
      <c r="G108" s="10" t="n"/>
      <c r="H108" s="13" t="n"/>
      <c r="I108" s="14" t="n"/>
      <c r="J108" s="14" t="n"/>
      <c r="K108" s="15">
        <f>IF(J108="","",IF(D108="",1,D108)*J108)</f>
        <v/>
      </c>
      <c r="L108" s="10" t="n"/>
      <c r="M108" s="12" t="n"/>
      <c r="N108" s="12" t="n"/>
      <c r="O108" s="10" t="n"/>
    </row>
    <row r="109" ht="18" customHeight="1">
      <c r="A109" s="10" t="n"/>
      <c r="B109" s="16" t="n"/>
      <c r="C109" s="10" t="n"/>
      <c r="D109" s="12" t="n"/>
      <c r="E109" s="10" t="n"/>
      <c r="F109" s="10" t="n"/>
      <c r="G109" s="10" t="n"/>
      <c r="H109" s="13" t="n"/>
      <c r="I109" s="14" t="n"/>
      <c r="J109" s="14" t="n"/>
      <c r="K109" s="15">
        <f>IF(J109="","",IF(D109="",1,D109)*J109)</f>
        <v/>
      </c>
      <c r="L109" s="10" t="n"/>
      <c r="M109" s="12" t="n"/>
      <c r="N109" s="12" t="n"/>
      <c r="O109" s="10" t="n"/>
    </row>
    <row r="110" ht="18" customHeight="1">
      <c r="A110" s="10" t="n"/>
      <c r="B110" s="16" t="n"/>
      <c r="C110" s="10" t="n"/>
      <c r="D110" s="12" t="n"/>
      <c r="E110" s="10" t="n"/>
      <c r="F110" s="10" t="n"/>
      <c r="G110" s="10" t="n"/>
      <c r="H110" s="13" t="n"/>
      <c r="I110" s="14" t="n"/>
      <c r="J110" s="14" t="n"/>
      <c r="K110" s="15">
        <f>IF(J110="","",IF(D110="",1,D110)*J110)</f>
        <v/>
      </c>
      <c r="L110" s="10" t="n"/>
      <c r="M110" s="12" t="n"/>
      <c r="N110" s="12" t="n"/>
      <c r="O110" s="10" t="n"/>
    </row>
    <row r="111" ht="18" customHeight="1">
      <c r="A111" s="10" t="n"/>
      <c r="B111" s="16" t="n"/>
      <c r="C111" s="10" t="n"/>
      <c r="D111" s="12" t="n"/>
      <c r="E111" s="10" t="n"/>
      <c r="F111" s="10" t="n"/>
      <c r="G111" s="10" t="n"/>
      <c r="H111" s="13" t="n"/>
      <c r="I111" s="14" t="n"/>
      <c r="J111" s="14" t="n"/>
      <c r="K111" s="15">
        <f>IF(J111="","",IF(D111="",1,D111)*J111)</f>
        <v/>
      </c>
      <c r="L111" s="10" t="n"/>
      <c r="M111" s="12" t="n"/>
      <c r="N111" s="12" t="n"/>
      <c r="O111" s="10" t="n"/>
    </row>
    <row r="112" ht="18" customHeight="1">
      <c r="A112" s="10" t="n"/>
      <c r="B112" s="16" t="n"/>
      <c r="C112" s="10" t="n"/>
      <c r="D112" s="12" t="n"/>
      <c r="E112" s="10" t="n"/>
      <c r="F112" s="10" t="n"/>
      <c r="G112" s="10" t="n"/>
      <c r="H112" s="13" t="n"/>
      <c r="I112" s="14" t="n"/>
      <c r="J112" s="14" t="n"/>
      <c r="K112" s="15">
        <f>IF(J112="","",IF(D112="",1,D112)*J112)</f>
        <v/>
      </c>
      <c r="L112" s="10" t="n"/>
      <c r="M112" s="12" t="n"/>
      <c r="N112" s="12" t="n"/>
      <c r="O112" s="10" t="n"/>
    </row>
    <row r="113" ht="18" customHeight="1">
      <c r="A113" s="10" t="n"/>
      <c r="B113" s="16" t="n"/>
      <c r="C113" s="10" t="n"/>
      <c r="D113" s="12" t="n"/>
      <c r="E113" s="10" t="n"/>
      <c r="F113" s="10" t="n"/>
      <c r="G113" s="10" t="n"/>
      <c r="H113" s="13" t="n"/>
      <c r="I113" s="14" t="n"/>
      <c r="J113" s="14" t="n"/>
      <c r="K113" s="15">
        <f>IF(J113="","",IF(D113="",1,D113)*J113)</f>
        <v/>
      </c>
      <c r="L113" s="10" t="n"/>
      <c r="M113" s="12" t="n"/>
      <c r="N113" s="12" t="n"/>
      <c r="O113" s="10" t="n"/>
    </row>
    <row r="114" ht="18" customHeight="1">
      <c r="A114" s="10" t="n"/>
      <c r="B114" s="16" t="n"/>
      <c r="C114" s="10" t="n"/>
      <c r="D114" s="12" t="n"/>
      <c r="E114" s="10" t="n"/>
      <c r="F114" s="10" t="n"/>
      <c r="G114" s="10" t="n"/>
      <c r="H114" s="13" t="n"/>
      <c r="I114" s="14" t="n"/>
      <c r="J114" s="14" t="n"/>
      <c r="K114" s="15">
        <f>IF(J114="","",IF(D114="",1,D114)*J114)</f>
        <v/>
      </c>
      <c r="L114" s="10" t="n"/>
      <c r="M114" s="12" t="n"/>
      <c r="N114" s="12" t="n"/>
      <c r="O114" s="10" t="n"/>
    </row>
    <row r="115" ht="18" customHeight="1">
      <c r="A115" s="10" t="n"/>
      <c r="B115" s="16" t="n"/>
      <c r="C115" s="10" t="n"/>
      <c r="D115" s="12" t="n"/>
      <c r="E115" s="10" t="n"/>
      <c r="F115" s="10" t="n"/>
      <c r="G115" s="10" t="n"/>
      <c r="H115" s="13" t="n"/>
      <c r="I115" s="14" t="n"/>
      <c r="J115" s="14" t="n"/>
      <c r="K115" s="15">
        <f>IF(J115="","",IF(D115="",1,D115)*J115)</f>
        <v/>
      </c>
      <c r="L115" s="10" t="n"/>
      <c r="M115" s="12" t="n"/>
      <c r="N115" s="12" t="n"/>
      <c r="O115" s="10" t="n"/>
    </row>
    <row r="116" ht="18" customHeight="1">
      <c r="A116" s="10" t="n"/>
      <c r="B116" s="16" t="n"/>
      <c r="C116" s="10" t="n"/>
      <c r="D116" s="12" t="n"/>
      <c r="E116" s="10" t="n"/>
      <c r="F116" s="10" t="n"/>
      <c r="G116" s="10" t="n"/>
      <c r="H116" s="13" t="n"/>
      <c r="I116" s="14" t="n"/>
      <c r="J116" s="14" t="n"/>
      <c r="K116" s="15">
        <f>IF(J116="","",IF(D116="",1,D116)*J116)</f>
        <v/>
      </c>
      <c r="L116" s="10" t="n"/>
      <c r="M116" s="12" t="n"/>
      <c r="N116" s="12" t="n"/>
      <c r="O116" s="10" t="n"/>
    </row>
    <row r="117" ht="18" customHeight="1">
      <c r="A117" s="10" t="n"/>
      <c r="B117" s="16" t="n"/>
      <c r="C117" s="10" t="n"/>
      <c r="D117" s="12" t="n"/>
      <c r="E117" s="10" t="n"/>
      <c r="F117" s="10" t="n"/>
      <c r="G117" s="10" t="n"/>
      <c r="H117" s="13" t="n"/>
      <c r="I117" s="14" t="n"/>
      <c r="J117" s="14" t="n"/>
      <c r="K117" s="15">
        <f>IF(J117="","",IF(D117="",1,D117)*J117)</f>
        <v/>
      </c>
      <c r="L117" s="10" t="n"/>
      <c r="M117" s="12" t="n"/>
      <c r="N117" s="12" t="n"/>
      <c r="O117" s="10" t="n"/>
    </row>
    <row r="118" ht="18" customHeight="1">
      <c r="A118" s="10" t="n"/>
      <c r="B118" s="16" t="n"/>
      <c r="C118" s="10" t="n"/>
      <c r="D118" s="12" t="n"/>
      <c r="E118" s="10" t="n"/>
      <c r="F118" s="10" t="n"/>
      <c r="G118" s="10" t="n"/>
      <c r="H118" s="13" t="n"/>
      <c r="I118" s="14" t="n"/>
      <c r="J118" s="14" t="n"/>
      <c r="K118" s="15">
        <f>IF(J118="","",IF(D118="",1,D118)*J118)</f>
        <v/>
      </c>
      <c r="L118" s="10" t="n"/>
      <c r="M118" s="12" t="n"/>
      <c r="N118" s="12" t="n"/>
      <c r="O118" s="10" t="n"/>
    </row>
    <row r="119" ht="18" customHeight="1">
      <c r="A119" s="10" t="n"/>
      <c r="B119" s="16" t="n"/>
      <c r="C119" s="10" t="n"/>
      <c r="D119" s="12" t="n"/>
      <c r="E119" s="10" t="n"/>
      <c r="F119" s="10" t="n"/>
      <c r="G119" s="10" t="n"/>
      <c r="H119" s="13" t="n"/>
      <c r="I119" s="14" t="n"/>
      <c r="J119" s="14" t="n"/>
      <c r="K119" s="15">
        <f>IF(J119="","",IF(D119="",1,D119)*J119)</f>
        <v/>
      </c>
      <c r="L119" s="10" t="n"/>
      <c r="M119" s="12" t="n"/>
      <c r="N119" s="12" t="n"/>
      <c r="O119" s="10" t="n"/>
    </row>
    <row r="120" ht="18" customHeight="1">
      <c r="A120" s="10" t="n"/>
      <c r="B120" s="16" t="n"/>
      <c r="C120" s="10" t="n"/>
      <c r="D120" s="12" t="n"/>
      <c r="E120" s="10" t="n"/>
      <c r="F120" s="10" t="n"/>
      <c r="G120" s="10" t="n"/>
      <c r="H120" s="13" t="n"/>
      <c r="I120" s="14" t="n"/>
      <c r="J120" s="14" t="n"/>
      <c r="K120" s="15">
        <f>IF(J120="","",IF(D120="",1,D120)*J120)</f>
        <v/>
      </c>
      <c r="L120" s="10" t="n"/>
      <c r="M120" s="12" t="n"/>
      <c r="N120" s="12" t="n"/>
      <c r="O120" s="10" t="n"/>
    </row>
    <row r="121" ht="18" customHeight="1">
      <c r="A121" s="10" t="n"/>
      <c r="B121" s="16" t="n"/>
      <c r="C121" s="10" t="n"/>
      <c r="D121" s="12" t="n"/>
      <c r="E121" s="10" t="n"/>
      <c r="F121" s="10" t="n"/>
      <c r="G121" s="10" t="n"/>
      <c r="H121" s="13" t="n"/>
      <c r="I121" s="14" t="n"/>
      <c r="J121" s="14" t="n"/>
      <c r="K121" s="15">
        <f>IF(J121="","",IF(D121="",1,D121)*J121)</f>
        <v/>
      </c>
      <c r="L121" s="10" t="n"/>
      <c r="M121" s="12" t="n"/>
      <c r="N121" s="12" t="n"/>
      <c r="O121" s="10" t="n"/>
    </row>
    <row r="122" ht="18" customHeight="1">
      <c r="A122" s="10" t="n"/>
      <c r="B122" s="16" t="n"/>
      <c r="C122" s="10" t="n"/>
      <c r="D122" s="12" t="n"/>
      <c r="E122" s="10" t="n"/>
      <c r="F122" s="10" t="n"/>
      <c r="G122" s="10" t="n"/>
      <c r="H122" s="13" t="n"/>
      <c r="I122" s="14" t="n"/>
      <c r="J122" s="14" t="n"/>
      <c r="K122" s="15">
        <f>IF(J122="","",IF(D122="",1,D122)*J122)</f>
        <v/>
      </c>
      <c r="L122" s="10" t="n"/>
      <c r="M122" s="12" t="n"/>
      <c r="N122" s="12" t="n"/>
      <c r="O122" s="10" t="n"/>
    </row>
    <row r="123" ht="18" customHeight="1">
      <c r="A123" s="10" t="n"/>
      <c r="B123" s="16" t="n"/>
      <c r="C123" s="10" t="n"/>
      <c r="D123" s="12" t="n"/>
      <c r="E123" s="10" t="n"/>
      <c r="F123" s="10" t="n"/>
      <c r="G123" s="10" t="n"/>
      <c r="H123" s="13" t="n"/>
      <c r="I123" s="14" t="n"/>
      <c r="J123" s="14" t="n"/>
      <c r="K123" s="15">
        <f>IF(J123="","",IF(D123="",1,D123)*J123)</f>
        <v/>
      </c>
      <c r="L123" s="10" t="n"/>
      <c r="M123" s="12" t="n"/>
      <c r="N123" s="12" t="n"/>
      <c r="O123" s="10" t="n"/>
    </row>
    <row r="124" ht="18" customHeight="1">
      <c r="A124" s="10" t="n"/>
      <c r="B124" s="16" t="n"/>
      <c r="C124" s="10" t="n"/>
      <c r="D124" s="12" t="n"/>
      <c r="E124" s="10" t="n"/>
      <c r="F124" s="10" t="n"/>
      <c r="G124" s="10" t="n"/>
      <c r="H124" s="13" t="n"/>
      <c r="I124" s="14" t="n"/>
      <c r="J124" s="14" t="n"/>
      <c r="K124" s="15">
        <f>IF(J124="","",IF(D124="",1,D124)*J124)</f>
        <v/>
      </c>
      <c r="L124" s="10" t="n"/>
      <c r="M124" s="12" t="n"/>
      <c r="N124" s="12" t="n"/>
      <c r="O124" s="10" t="n"/>
    </row>
    <row r="125" ht="18" customHeight="1">
      <c r="A125" s="10" t="n"/>
      <c r="B125" s="16" t="n"/>
      <c r="C125" s="10" t="n"/>
      <c r="D125" s="12" t="n"/>
      <c r="E125" s="10" t="n"/>
      <c r="F125" s="10" t="n"/>
      <c r="G125" s="10" t="n"/>
      <c r="H125" s="13" t="n"/>
      <c r="I125" s="14" t="n"/>
      <c r="J125" s="14" t="n"/>
      <c r="K125" s="15">
        <f>IF(J125="","",IF(D125="",1,D125)*J125)</f>
        <v/>
      </c>
      <c r="L125" s="10" t="n"/>
      <c r="M125" s="12" t="n"/>
      <c r="N125" s="12" t="n"/>
      <c r="O125" s="10" t="n"/>
    </row>
    <row r="126" ht="18" customHeight="1">
      <c r="A126" s="10" t="n"/>
      <c r="B126" s="16" t="n"/>
      <c r="C126" s="10" t="n"/>
      <c r="D126" s="12" t="n"/>
      <c r="E126" s="10" t="n"/>
      <c r="F126" s="10" t="n"/>
      <c r="G126" s="10" t="n"/>
      <c r="H126" s="13" t="n"/>
      <c r="I126" s="14" t="n"/>
      <c r="J126" s="14" t="n"/>
      <c r="K126" s="15">
        <f>IF(J126="","",IF(D126="",1,D126)*J126)</f>
        <v/>
      </c>
      <c r="L126" s="10" t="n"/>
      <c r="M126" s="12" t="n"/>
      <c r="N126" s="12" t="n"/>
      <c r="O126" s="10" t="n"/>
    </row>
    <row r="127" ht="18" customHeight="1">
      <c r="A127" s="10" t="n"/>
      <c r="B127" s="16" t="n"/>
      <c r="C127" s="10" t="n"/>
      <c r="D127" s="12" t="n"/>
      <c r="E127" s="10" t="n"/>
      <c r="F127" s="10" t="n"/>
      <c r="G127" s="10" t="n"/>
      <c r="H127" s="13" t="n"/>
      <c r="I127" s="14" t="n"/>
      <c r="J127" s="14" t="n"/>
      <c r="K127" s="15">
        <f>IF(J127="","",IF(D127="",1,D127)*J127)</f>
        <v/>
      </c>
      <c r="L127" s="10" t="n"/>
      <c r="M127" s="12" t="n"/>
      <c r="N127" s="12" t="n"/>
      <c r="O127" s="10" t="n"/>
    </row>
    <row r="128" ht="18" customHeight="1">
      <c r="A128" s="10" t="n"/>
      <c r="B128" s="16" t="n"/>
      <c r="C128" s="10" t="n"/>
      <c r="D128" s="12" t="n"/>
      <c r="E128" s="10" t="n"/>
      <c r="F128" s="10" t="n"/>
      <c r="G128" s="10" t="n"/>
      <c r="H128" s="13" t="n"/>
      <c r="I128" s="14" t="n"/>
      <c r="J128" s="14" t="n"/>
      <c r="K128" s="15">
        <f>IF(J128="","",IF(D128="",1,D128)*J128)</f>
        <v/>
      </c>
      <c r="L128" s="10" t="n"/>
      <c r="M128" s="12" t="n"/>
      <c r="N128" s="12" t="n"/>
      <c r="O128" s="10" t="n"/>
    </row>
    <row r="129" ht="18" customHeight="1">
      <c r="A129" s="10" t="n"/>
      <c r="B129" s="16" t="n"/>
      <c r="C129" s="10" t="n"/>
      <c r="D129" s="12" t="n"/>
      <c r="E129" s="10" t="n"/>
      <c r="F129" s="10" t="n"/>
      <c r="G129" s="10" t="n"/>
      <c r="H129" s="13" t="n"/>
      <c r="I129" s="14" t="n"/>
      <c r="J129" s="14" t="n"/>
      <c r="K129" s="15">
        <f>IF(J129="","",IF(D129="",1,D129)*J129)</f>
        <v/>
      </c>
      <c r="L129" s="10" t="n"/>
      <c r="M129" s="12" t="n"/>
      <c r="N129" s="12" t="n"/>
      <c r="O129" s="10" t="n"/>
    </row>
    <row r="130" ht="18" customHeight="1">
      <c r="A130" s="10" t="n"/>
      <c r="B130" s="16" t="n"/>
      <c r="C130" s="10" t="n"/>
      <c r="D130" s="12" t="n"/>
      <c r="E130" s="10" t="n"/>
      <c r="F130" s="10" t="n"/>
      <c r="G130" s="10" t="n"/>
      <c r="H130" s="13" t="n"/>
      <c r="I130" s="14" t="n"/>
      <c r="J130" s="14" t="n"/>
      <c r="K130" s="15">
        <f>IF(J130="","",IF(D130="",1,D130)*J130)</f>
        <v/>
      </c>
      <c r="L130" s="10" t="n"/>
      <c r="M130" s="12" t="n"/>
      <c r="N130" s="12" t="n"/>
      <c r="O130" s="10" t="n"/>
    </row>
    <row r="131" ht="18" customHeight="1">
      <c r="A131" s="10" t="n"/>
      <c r="B131" s="16" t="n"/>
      <c r="C131" s="10" t="n"/>
      <c r="D131" s="12" t="n"/>
      <c r="E131" s="10" t="n"/>
      <c r="F131" s="10" t="n"/>
      <c r="G131" s="10" t="n"/>
      <c r="H131" s="13" t="n"/>
      <c r="I131" s="14" t="n"/>
      <c r="J131" s="14" t="n"/>
      <c r="K131" s="15">
        <f>IF(J131="","",IF(D131="",1,D131)*J131)</f>
        <v/>
      </c>
      <c r="L131" s="10" t="n"/>
      <c r="M131" s="12" t="n"/>
      <c r="N131" s="12" t="n"/>
      <c r="O131" s="10" t="n"/>
    </row>
    <row r="132" ht="18" customHeight="1">
      <c r="A132" s="10" t="n"/>
      <c r="B132" s="16" t="n"/>
      <c r="C132" s="10" t="n"/>
      <c r="D132" s="12" t="n"/>
      <c r="E132" s="10" t="n"/>
      <c r="F132" s="10" t="n"/>
      <c r="G132" s="10" t="n"/>
      <c r="H132" s="13" t="n"/>
      <c r="I132" s="14" t="n"/>
      <c r="J132" s="14" t="n"/>
      <c r="K132" s="15">
        <f>IF(J132="","",IF(D132="",1,D132)*J132)</f>
        <v/>
      </c>
      <c r="L132" s="10" t="n"/>
      <c r="M132" s="12" t="n"/>
      <c r="N132" s="12" t="n"/>
      <c r="O132" s="10" t="n"/>
    </row>
    <row r="133" ht="18" customHeight="1">
      <c r="A133" s="10" t="n"/>
      <c r="B133" s="16" t="n"/>
      <c r="C133" s="10" t="n"/>
      <c r="D133" s="12" t="n"/>
      <c r="E133" s="10" t="n"/>
      <c r="F133" s="10" t="n"/>
      <c r="G133" s="10" t="n"/>
      <c r="H133" s="13" t="n"/>
      <c r="I133" s="14" t="n"/>
      <c r="J133" s="14" t="n"/>
      <c r="K133" s="15">
        <f>IF(J133="","",IF(D133="",1,D133)*J133)</f>
        <v/>
      </c>
      <c r="L133" s="10" t="n"/>
      <c r="M133" s="12" t="n"/>
      <c r="N133" s="12" t="n"/>
      <c r="O133" s="10" t="n"/>
    </row>
    <row r="134" ht="18" customHeight="1">
      <c r="A134" s="10" t="n"/>
      <c r="B134" s="16" t="n"/>
      <c r="C134" s="10" t="n"/>
      <c r="D134" s="12" t="n"/>
      <c r="E134" s="10" t="n"/>
      <c r="F134" s="10" t="n"/>
      <c r="G134" s="10" t="n"/>
      <c r="H134" s="13" t="n"/>
      <c r="I134" s="14" t="n"/>
      <c r="J134" s="14" t="n"/>
      <c r="K134" s="15">
        <f>IF(J134="","",IF(D134="",1,D134)*J134)</f>
        <v/>
      </c>
      <c r="L134" s="10" t="n"/>
      <c r="M134" s="12" t="n"/>
      <c r="N134" s="12" t="n"/>
      <c r="O134" s="10" t="n"/>
    </row>
    <row r="135" ht="18" customHeight="1">
      <c r="A135" s="10" t="n"/>
      <c r="B135" s="16" t="n"/>
      <c r="C135" s="10" t="n"/>
      <c r="D135" s="12" t="n"/>
      <c r="E135" s="10" t="n"/>
      <c r="F135" s="10" t="n"/>
      <c r="G135" s="10" t="n"/>
      <c r="H135" s="13" t="n"/>
      <c r="I135" s="14" t="n"/>
      <c r="J135" s="14" t="n"/>
      <c r="K135" s="15">
        <f>IF(J135="","",IF(D135="",1,D135)*J135)</f>
        <v/>
      </c>
      <c r="L135" s="10" t="n"/>
      <c r="M135" s="12" t="n"/>
      <c r="N135" s="12" t="n"/>
      <c r="O135" s="10" t="n"/>
    </row>
    <row r="136" ht="18" customHeight="1">
      <c r="A136" s="10" t="n"/>
      <c r="B136" s="16" t="n"/>
      <c r="C136" s="10" t="n"/>
      <c r="D136" s="12" t="n"/>
      <c r="E136" s="10" t="n"/>
      <c r="F136" s="10" t="n"/>
      <c r="G136" s="10" t="n"/>
      <c r="H136" s="13" t="n"/>
      <c r="I136" s="14" t="n"/>
      <c r="J136" s="14" t="n"/>
      <c r="K136" s="15">
        <f>IF(J136="","",IF(D136="",1,D136)*J136)</f>
        <v/>
      </c>
      <c r="L136" s="10" t="n"/>
      <c r="M136" s="12" t="n"/>
      <c r="N136" s="12" t="n"/>
      <c r="O136" s="10" t="n"/>
    </row>
    <row r="137" ht="18" customHeight="1">
      <c r="A137" s="10" t="n"/>
      <c r="B137" s="16" t="n"/>
      <c r="C137" s="10" t="n"/>
      <c r="D137" s="12" t="n"/>
      <c r="E137" s="10" t="n"/>
      <c r="F137" s="10" t="n"/>
      <c r="G137" s="10" t="n"/>
      <c r="H137" s="13" t="n"/>
      <c r="I137" s="14" t="n"/>
      <c r="J137" s="14" t="n"/>
      <c r="K137" s="15">
        <f>IF(J137="","",IF(D137="",1,D137)*J137)</f>
        <v/>
      </c>
      <c r="L137" s="10" t="n"/>
      <c r="M137" s="12" t="n"/>
      <c r="N137" s="12" t="n"/>
      <c r="O137" s="10" t="n"/>
    </row>
    <row r="138" ht="18" customHeight="1">
      <c r="A138" s="10" t="n"/>
      <c r="B138" s="16" t="n"/>
      <c r="C138" s="10" t="n"/>
      <c r="D138" s="12" t="n"/>
      <c r="E138" s="10" t="n"/>
      <c r="F138" s="10" t="n"/>
      <c r="G138" s="10" t="n"/>
      <c r="H138" s="13" t="n"/>
      <c r="I138" s="14" t="n"/>
      <c r="J138" s="14" t="n"/>
      <c r="K138" s="15">
        <f>IF(J138="","",IF(D138="",1,D138)*J138)</f>
        <v/>
      </c>
      <c r="L138" s="10" t="n"/>
      <c r="M138" s="12" t="n"/>
      <c r="N138" s="12" t="n"/>
      <c r="O138" s="10" t="n"/>
    </row>
    <row r="139" ht="18" customHeight="1">
      <c r="A139" s="10" t="n"/>
      <c r="B139" s="16" t="n"/>
      <c r="C139" s="10" t="n"/>
      <c r="D139" s="12" t="n"/>
      <c r="E139" s="10" t="n"/>
      <c r="F139" s="10" t="n"/>
      <c r="G139" s="10" t="n"/>
      <c r="H139" s="13" t="n"/>
      <c r="I139" s="14" t="n"/>
      <c r="J139" s="14" t="n"/>
      <c r="K139" s="15">
        <f>IF(J139="","",IF(D139="",1,D139)*J139)</f>
        <v/>
      </c>
      <c r="L139" s="10" t="n"/>
      <c r="M139" s="12" t="n"/>
      <c r="N139" s="12" t="n"/>
      <c r="O139" s="10" t="n"/>
    </row>
    <row r="140" ht="18" customHeight="1">
      <c r="A140" s="10" t="n"/>
      <c r="B140" s="16" t="n"/>
      <c r="C140" s="10" t="n"/>
      <c r="D140" s="12" t="n"/>
      <c r="E140" s="10" t="n"/>
      <c r="F140" s="10" t="n"/>
      <c r="G140" s="10" t="n"/>
      <c r="H140" s="13" t="n"/>
      <c r="I140" s="14" t="n"/>
      <c r="J140" s="14" t="n"/>
      <c r="K140" s="15">
        <f>IF(J140="","",IF(D140="",1,D140)*J140)</f>
        <v/>
      </c>
      <c r="L140" s="10" t="n"/>
      <c r="M140" s="12" t="n"/>
      <c r="N140" s="12" t="n"/>
      <c r="O140" s="10" t="n"/>
    </row>
    <row r="141" ht="18" customHeight="1">
      <c r="A141" s="10" t="n"/>
      <c r="B141" s="16" t="n"/>
      <c r="C141" s="10" t="n"/>
      <c r="D141" s="12" t="n"/>
      <c r="E141" s="10" t="n"/>
      <c r="F141" s="10" t="n"/>
      <c r="G141" s="10" t="n"/>
      <c r="H141" s="13" t="n"/>
      <c r="I141" s="14" t="n"/>
      <c r="J141" s="14" t="n"/>
      <c r="K141" s="15">
        <f>IF(J141="","",IF(D141="",1,D141)*J141)</f>
        <v/>
      </c>
      <c r="L141" s="10" t="n"/>
      <c r="M141" s="12" t="n"/>
      <c r="N141" s="12" t="n"/>
      <c r="O141" s="10" t="n"/>
    </row>
    <row r="142" ht="18" customHeight="1">
      <c r="A142" s="10" t="n"/>
      <c r="B142" s="16" t="n"/>
      <c r="C142" s="10" t="n"/>
      <c r="D142" s="12" t="n"/>
      <c r="E142" s="10" t="n"/>
      <c r="F142" s="10" t="n"/>
      <c r="G142" s="10" t="n"/>
      <c r="H142" s="13" t="n"/>
      <c r="I142" s="14" t="n"/>
      <c r="J142" s="14" t="n"/>
      <c r="K142" s="15">
        <f>IF(J142="","",IF(D142="",1,D142)*J142)</f>
        <v/>
      </c>
      <c r="L142" s="10" t="n"/>
      <c r="M142" s="12" t="n"/>
      <c r="N142" s="12" t="n"/>
      <c r="O142" s="10" t="n"/>
    </row>
    <row r="143" ht="18" customHeight="1">
      <c r="A143" s="10" t="n"/>
      <c r="B143" s="16" t="n"/>
      <c r="C143" s="10" t="n"/>
      <c r="D143" s="12" t="n"/>
      <c r="E143" s="10" t="n"/>
      <c r="F143" s="10" t="n"/>
      <c r="G143" s="10" t="n"/>
      <c r="H143" s="13" t="n"/>
      <c r="I143" s="14" t="n"/>
      <c r="J143" s="14" t="n"/>
      <c r="K143" s="15">
        <f>IF(J143="","",IF(D143="",1,D143)*J143)</f>
        <v/>
      </c>
      <c r="L143" s="10" t="n"/>
      <c r="M143" s="12" t="n"/>
      <c r="N143" s="12" t="n"/>
      <c r="O143" s="10" t="n"/>
    </row>
    <row r="144" ht="18" customHeight="1">
      <c r="A144" s="10" t="n"/>
      <c r="B144" s="16" t="n"/>
      <c r="C144" s="10" t="n"/>
      <c r="D144" s="12" t="n"/>
      <c r="E144" s="10" t="n"/>
      <c r="F144" s="10" t="n"/>
      <c r="G144" s="10" t="n"/>
      <c r="H144" s="13" t="n"/>
      <c r="I144" s="14" t="n"/>
      <c r="J144" s="14" t="n"/>
      <c r="K144" s="15">
        <f>IF(J144="","",IF(D144="",1,D144)*J144)</f>
        <v/>
      </c>
      <c r="L144" s="10" t="n"/>
      <c r="M144" s="12" t="n"/>
      <c r="N144" s="12" t="n"/>
      <c r="O144" s="10" t="n"/>
    </row>
    <row r="145" ht="18" customHeight="1">
      <c r="A145" s="10" t="n"/>
      <c r="B145" s="16" t="n"/>
      <c r="C145" s="10" t="n"/>
      <c r="D145" s="12" t="n"/>
      <c r="E145" s="10" t="n"/>
      <c r="F145" s="10" t="n"/>
      <c r="G145" s="10" t="n"/>
      <c r="H145" s="13" t="n"/>
      <c r="I145" s="14" t="n"/>
      <c r="J145" s="14" t="n"/>
      <c r="K145" s="15">
        <f>IF(J145="","",IF(D145="",1,D145)*J145)</f>
        <v/>
      </c>
      <c r="L145" s="10" t="n"/>
      <c r="M145" s="12" t="n"/>
      <c r="N145" s="12" t="n"/>
      <c r="O145" s="10" t="n"/>
    </row>
    <row r="146" ht="18" customHeight="1">
      <c r="A146" s="10" t="n"/>
      <c r="B146" s="16" t="n"/>
      <c r="C146" s="10" t="n"/>
      <c r="D146" s="12" t="n"/>
      <c r="E146" s="10" t="n"/>
      <c r="F146" s="10" t="n"/>
      <c r="G146" s="10" t="n"/>
      <c r="H146" s="13" t="n"/>
      <c r="I146" s="14" t="n"/>
      <c r="J146" s="14" t="n"/>
      <c r="K146" s="15">
        <f>IF(J146="","",IF(D146="",1,D146)*J146)</f>
        <v/>
      </c>
      <c r="L146" s="10" t="n"/>
      <c r="M146" s="12" t="n"/>
      <c r="N146" s="12" t="n"/>
      <c r="O146" s="10" t="n"/>
    </row>
    <row r="147" ht="18" customHeight="1">
      <c r="A147" s="10" t="n"/>
      <c r="B147" s="16" t="n"/>
      <c r="C147" s="10" t="n"/>
      <c r="D147" s="12" t="n"/>
      <c r="E147" s="10" t="n"/>
      <c r="F147" s="10" t="n"/>
      <c r="G147" s="10" t="n"/>
      <c r="H147" s="13" t="n"/>
      <c r="I147" s="14" t="n"/>
      <c r="J147" s="14" t="n"/>
      <c r="K147" s="15">
        <f>IF(J147="","",IF(D147="",1,D147)*J147)</f>
        <v/>
      </c>
      <c r="L147" s="10" t="n"/>
      <c r="M147" s="12" t="n"/>
      <c r="N147" s="12" t="n"/>
      <c r="O147" s="10" t="n"/>
    </row>
    <row r="148" ht="18" customHeight="1">
      <c r="A148" s="10" t="n"/>
      <c r="B148" s="16" t="n"/>
      <c r="C148" s="10" t="n"/>
      <c r="D148" s="12" t="n"/>
      <c r="E148" s="10" t="n"/>
      <c r="F148" s="10" t="n"/>
      <c r="G148" s="10" t="n"/>
      <c r="H148" s="13" t="n"/>
      <c r="I148" s="14" t="n"/>
      <c r="J148" s="14" t="n"/>
      <c r="K148" s="15">
        <f>IF(J148="","",IF(D148="",1,D148)*J148)</f>
        <v/>
      </c>
      <c r="L148" s="10" t="n"/>
      <c r="M148" s="12" t="n"/>
      <c r="N148" s="12" t="n"/>
      <c r="O148" s="10" t="n"/>
    </row>
    <row r="149" ht="18" customHeight="1">
      <c r="A149" s="10" t="n"/>
      <c r="B149" s="16" t="n"/>
      <c r="C149" s="10" t="n"/>
      <c r="D149" s="12" t="n"/>
      <c r="E149" s="10" t="n"/>
      <c r="F149" s="10" t="n"/>
      <c r="G149" s="10" t="n"/>
      <c r="H149" s="13" t="n"/>
      <c r="I149" s="14" t="n"/>
      <c r="J149" s="14" t="n"/>
      <c r="K149" s="15">
        <f>IF(J149="","",IF(D149="",1,D149)*J149)</f>
        <v/>
      </c>
      <c r="L149" s="10" t="n"/>
      <c r="M149" s="12" t="n"/>
      <c r="N149" s="12" t="n"/>
      <c r="O149" s="10" t="n"/>
    </row>
    <row r="150" ht="18" customHeight="1">
      <c r="A150" s="10" t="n"/>
      <c r="B150" s="16" t="n"/>
      <c r="C150" s="10" t="n"/>
      <c r="D150" s="12" t="n"/>
      <c r="E150" s="10" t="n"/>
      <c r="F150" s="10" t="n"/>
      <c r="G150" s="10" t="n"/>
      <c r="H150" s="13" t="n"/>
      <c r="I150" s="14" t="n"/>
      <c r="J150" s="14" t="n"/>
      <c r="K150" s="15">
        <f>IF(J150="","",IF(D150="",1,D150)*J150)</f>
        <v/>
      </c>
      <c r="L150" s="10" t="n"/>
      <c r="M150" s="12" t="n"/>
      <c r="N150" s="12" t="n"/>
      <c r="O150" s="10" t="n"/>
    </row>
    <row r="151" ht="18" customHeight="1">
      <c r="A151" s="10" t="n"/>
      <c r="B151" s="16" t="n"/>
      <c r="C151" s="10" t="n"/>
      <c r="D151" s="12" t="n"/>
      <c r="E151" s="10" t="n"/>
      <c r="F151" s="10" t="n"/>
      <c r="G151" s="10" t="n"/>
      <c r="H151" s="13" t="n"/>
      <c r="I151" s="14" t="n"/>
      <c r="J151" s="14" t="n"/>
      <c r="K151" s="15">
        <f>IF(J151="","",IF(D151="",1,D151)*J151)</f>
        <v/>
      </c>
      <c r="L151" s="10" t="n"/>
      <c r="M151" s="12" t="n"/>
      <c r="N151" s="12" t="n"/>
      <c r="O151" s="10" t="n"/>
    </row>
    <row r="152" ht="18" customHeight="1">
      <c r="A152" s="10" t="n"/>
      <c r="B152" s="16" t="n"/>
      <c r="C152" s="10" t="n"/>
      <c r="D152" s="12" t="n"/>
      <c r="E152" s="10" t="n"/>
      <c r="F152" s="10" t="n"/>
      <c r="G152" s="10" t="n"/>
      <c r="H152" s="13" t="n"/>
      <c r="I152" s="14" t="n"/>
      <c r="J152" s="14" t="n"/>
      <c r="K152" s="15">
        <f>IF(J152="","",IF(D152="",1,D152)*J152)</f>
        <v/>
      </c>
      <c r="L152" s="10" t="n"/>
      <c r="M152" s="12" t="n"/>
      <c r="N152" s="12" t="n"/>
      <c r="O152" s="10" t="n"/>
    </row>
    <row r="153" ht="18" customHeight="1">
      <c r="A153" s="10" t="n"/>
      <c r="B153" s="16" t="n"/>
      <c r="C153" s="10" t="n"/>
      <c r="D153" s="12" t="n"/>
      <c r="E153" s="10" t="n"/>
      <c r="F153" s="10" t="n"/>
      <c r="G153" s="10" t="n"/>
      <c r="H153" s="13" t="n"/>
      <c r="I153" s="14" t="n"/>
      <c r="J153" s="14" t="n"/>
      <c r="K153" s="15">
        <f>IF(J153="","",IF(D153="",1,D153)*J153)</f>
        <v/>
      </c>
      <c r="L153" s="10" t="n"/>
      <c r="M153" s="12" t="n"/>
      <c r="N153" s="12" t="n"/>
      <c r="O153" s="10" t="n"/>
    </row>
    <row r="154" ht="18" customHeight="1">
      <c r="A154" s="10" t="n"/>
      <c r="B154" s="16" t="n"/>
      <c r="C154" s="10" t="n"/>
      <c r="D154" s="12" t="n"/>
      <c r="E154" s="10" t="n"/>
      <c r="F154" s="10" t="n"/>
      <c r="G154" s="10" t="n"/>
      <c r="H154" s="13" t="n"/>
      <c r="I154" s="14" t="n"/>
      <c r="J154" s="14" t="n"/>
      <c r="K154" s="15">
        <f>IF(J154="","",IF(D154="",1,D154)*J154)</f>
        <v/>
      </c>
      <c r="L154" s="10" t="n"/>
      <c r="M154" s="12" t="n"/>
      <c r="N154" s="12" t="n"/>
      <c r="O154" s="10" t="n"/>
    </row>
    <row r="155" ht="18" customHeight="1">
      <c r="A155" s="10" t="n"/>
      <c r="B155" s="16" t="n"/>
      <c r="C155" s="10" t="n"/>
      <c r="D155" s="12" t="n"/>
      <c r="E155" s="10" t="n"/>
      <c r="F155" s="10" t="n"/>
      <c r="G155" s="10" t="n"/>
      <c r="H155" s="13" t="n"/>
      <c r="I155" s="14" t="n"/>
      <c r="J155" s="14" t="n"/>
      <c r="K155" s="15">
        <f>IF(J155="","",IF(D155="",1,D155)*J155)</f>
        <v/>
      </c>
      <c r="L155" s="10" t="n"/>
      <c r="M155" s="12" t="n"/>
      <c r="N155" s="12" t="n"/>
      <c r="O155" s="10" t="n"/>
    </row>
    <row r="157" ht="22" customHeight="1">
      <c r="A157" s="17" t="inlineStr">
        <is>
          <t>The full Home Inventory checks what you list against your own insurance policy, shows what to document first, and turns a loss into a ready claim list — Excel &amp; Google Sheets, one-time purchase.</t>
        </is>
      </c>
    </row>
    <row r="159" ht="32" customHeight="1">
      <c r="A159" s="18" t="inlineStr">
        <is>
          <t>Free starter from Ardent Workshop · ardentworkshop.com. The example rows are from a fictional household (the Brightwater household) — not real belongings or prices. A record you keep — not insurance or legal advice. Free to keep and to share as-is; please don't resell it.</t>
        </is>
      </c>
    </row>
  </sheetData>
  <autoFilter ref="A5:O155"/>
  <mergeCells count="8">
    <mergeCell ref="A157:O157"/>
    <mergeCell ref="A2:O2"/>
    <mergeCell ref="E4:H4"/>
    <mergeCell ref="J4:M4"/>
    <mergeCell ref="A1:O1"/>
    <mergeCell ref="A159:O159"/>
    <mergeCell ref="A4:C4"/>
    <mergeCell ref="A3:O3"/>
  </mergeCells>
  <dataValidations count="5">
    <dataValidation sqref="A6:A155" showDropDown="0" showInputMessage="0" showErrorMessage="1" allowBlank="1" errorTitle="Pick from the list" error="Pick one of the values in this cell's dropdown ('Room Totals'!$A$4:$A$28). Typed text that is not on the list is not accepted, because the formulas match these values exactly." type="list" errorStyle="stop">
      <formula1>'Room Totals'!$A$4:$A$28</formula1>
    </dataValidation>
    <dataValidation sqref="C6:C155" showDropDown="0" showInputMessage="0" showErrorMessage="1" allowBlank="1" errorTitle="Pick from the list" error="Pick one of the values in this cell's dropdown ('Lists'!$A$4:$A$28). Typed text that is not on the list is not accepted, because the formulas match these values exactly." type="list" errorStyle="stop">
      <formula1>'Lists'!$A$4:$A$28</formula1>
    </dataValidation>
    <dataValidation sqref="L6:L155" showDropDown="0" showInputMessage="0" showErrorMessage="1" allowBlank="1" errorTitle="Pick from the list" error="Pick one of the values in this cell's dropdown ('Lists'!$B$4:$B$28). Typed text that is not on the list is not accepted, because the formulas match these values exactly." type="list" errorStyle="stop">
      <formula1>'Lists'!$B$4:$B$28</formula1>
    </dataValidation>
    <dataValidation sqref="M6:M155" showDropDown="0" showInputMessage="0" showErrorMessage="1" allowBlank="1" errorTitle="Pick from the list" error="Pick one of the values in the dropdown: Yes, No." type="list" errorStyle="stop">
      <formula1>"Yes,No"</formula1>
    </dataValidation>
    <dataValidation sqref="N6:N155" showDropDown="0" showInputMessage="0" showErrorMessage="1" allowBlank="1" errorTitle="Pick from the list" error="Pick one of the values in the dropdown: Yes, No." type="list" errorStyle="stop">
      <formula1>"Yes,No"</formula1>
    </dataValidation>
  </dataValidations>
  <hyperlinks>
    <hyperlink xmlns:r="http://schemas.openxmlformats.org/officeDocument/2006/relationships" ref="A157" r:id="rId1"/>
  </hyperlinks>
  <printOptions horizontalCentered="1"/>
  <pageMargins left="0.5" right="0.5" top="0.5" bottom="0.5" header="0.3" footer="0.3"/>
  <pageSetup orientation="landscape" paperSize="1" fitToHeight="0" fitToWidth="1"/>
</worksheet>
</file>

<file path=xl/worksheets/sheet2.xml><?xml version="1.0" encoding="utf-8"?>
<worksheet xmlns="http://schemas.openxmlformats.org/spreadsheetml/2006/main">
  <sheetPr>
    <outlinePr summaryBelow="1" summaryRight="1"/>
    <pageSetUpPr fitToPage="1"/>
  </sheetPr>
  <dimension ref="A1:E31"/>
  <sheetViews>
    <sheetView showGridLines="0" workbookViewId="0">
      <pane ySplit="3" topLeftCell="A4" activePane="bottomLeft" state="frozen"/>
      <selection pane="bottomLeft" activeCell="A1" sqref="A1"/>
    </sheetView>
  </sheetViews>
  <sheetFormatPr baseColWidth="8" defaultRowHeight="15"/>
  <cols>
    <col width="22" customWidth="1" min="1" max="1"/>
    <col width="14" customWidth="1" min="2" max="2"/>
    <col width="9" customWidth="1" min="3" max="3"/>
    <col width="16" customWidth="1" min="4" max="4"/>
    <col width="13" customWidth="1" min="5" max="5"/>
  </cols>
  <sheetData>
    <row r="1" ht="28" customHeight="1">
      <c r="A1" s="19" t="inlineStr">
        <is>
          <t>ROOM TOTALS</t>
        </is>
      </c>
    </row>
    <row r="2" ht="60" customHeight="1">
      <c r="A2" s="20" t="inlineStr">
        <is>
          <t>Per-room and whole-house totals, computed straight from the Inventory tab — nothing to type here except a room name and area. Add a room below and it joins the Room dropdown on the Inventory tab. Renaming a room here does not rename it on Inventory rows that already use it, so update those rows too.</t>
        </is>
      </c>
    </row>
    <row r="3" ht="30" customHeight="1">
      <c r="A3" s="8" t="inlineStr">
        <is>
          <t>Room</t>
        </is>
      </c>
      <c r="B3" s="8" t="inlineStr">
        <is>
          <t>Area</t>
        </is>
      </c>
      <c r="C3" s="8" t="inlineStr">
        <is>
          <t>Items (counting Qty)</t>
        </is>
      </c>
      <c r="D3" s="8" t="inlineStr">
        <is>
          <t>Replacement total</t>
        </is>
      </c>
      <c r="E3" s="8" t="inlineStr">
        <is>
          <t>Share of total</t>
        </is>
      </c>
    </row>
    <row r="4" ht="18" customHeight="1">
      <c r="A4" s="21" t="inlineStr">
        <is>
          <t>Entry &amp; Hall</t>
        </is>
      </c>
      <c r="B4" s="10" t="inlineStr">
        <is>
          <t>Main floor</t>
        </is>
      </c>
      <c r="C4" s="5">
        <f>IF($A4="","",SUMIFS('Inventory'!$D$6:$D$155,'Inventory'!$A$6:$A$155,$A4)+COUNTIFS('Inventory'!$A$6:$A$155,$A4,'Inventory'!$B$6:$B$155,"&lt;&gt;",'Inventory'!$D$6:$D$155,""))</f>
        <v/>
      </c>
      <c r="D4" s="15">
        <f>IF($A4="","",SUMIFS('Inventory'!$K$6:$K$155,'Inventory'!$A$6:$A$155,$A4))</f>
        <v/>
      </c>
      <c r="E4" s="22">
        <f>IF(OR($A4="",$D4=""),"",IF($D$29=0,"",$D4/$D$29))</f>
        <v/>
      </c>
    </row>
    <row r="5" ht="18" customHeight="1">
      <c r="A5" s="21" t="inlineStr">
        <is>
          <t>Living Room</t>
        </is>
      </c>
      <c r="B5" s="10" t="inlineStr">
        <is>
          <t>Main floor</t>
        </is>
      </c>
      <c r="C5" s="5">
        <f>IF($A5="","",SUMIFS('Inventory'!$D$6:$D$155,'Inventory'!$A$6:$A$155,$A5)+COUNTIFS('Inventory'!$A$6:$A$155,$A5,'Inventory'!$B$6:$B$155,"&lt;&gt;",'Inventory'!$D$6:$D$155,""))</f>
        <v/>
      </c>
      <c r="D5" s="15">
        <f>IF($A5="","",SUMIFS('Inventory'!$K$6:$K$155,'Inventory'!$A$6:$A$155,$A5))</f>
        <v/>
      </c>
      <c r="E5" s="22">
        <f>IF(OR($A5="",$D5=""),"",IF($D$29=0,"",$D5/$D$29))</f>
        <v/>
      </c>
    </row>
    <row r="6" ht="18" customHeight="1">
      <c r="A6" s="21" t="inlineStr">
        <is>
          <t>Dining Room</t>
        </is>
      </c>
      <c r="B6" s="10" t="inlineStr">
        <is>
          <t>Main floor</t>
        </is>
      </c>
      <c r="C6" s="5">
        <f>IF($A6="","",SUMIFS('Inventory'!$D$6:$D$155,'Inventory'!$A$6:$A$155,$A6)+COUNTIFS('Inventory'!$A$6:$A$155,$A6,'Inventory'!$B$6:$B$155,"&lt;&gt;",'Inventory'!$D$6:$D$155,""))</f>
        <v/>
      </c>
      <c r="D6" s="15">
        <f>IF($A6="","",SUMIFS('Inventory'!$K$6:$K$155,'Inventory'!$A$6:$A$155,$A6))</f>
        <v/>
      </c>
      <c r="E6" s="22">
        <f>IF(OR($A6="",$D6=""),"",IF($D$29=0,"",$D6/$D$29))</f>
        <v/>
      </c>
    </row>
    <row r="7" ht="18" customHeight="1">
      <c r="A7" s="21" t="inlineStr">
        <is>
          <t>Kitchen</t>
        </is>
      </c>
      <c r="B7" s="10" t="inlineStr">
        <is>
          <t>Main floor</t>
        </is>
      </c>
      <c r="C7" s="5">
        <f>IF($A7="","",SUMIFS('Inventory'!$D$6:$D$155,'Inventory'!$A$6:$A$155,$A7)+COUNTIFS('Inventory'!$A$6:$A$155,$A7,'Inventory'!$B$6:$B$155,"&lt;&gt;",'Inventory'!$D$6:$D$155,""))</f>
        <v/>
      </c>
      <c r="D7" s="15">
        <f>IF($A7="","",SUMIFS('Inventory'!$K$6:$K$155,'Inventory'!$A$6:$A$155,$A7))</f>
        <v/>
      </c>
      <c r="E7" s="22">
        <f>IF(OR($A7="",$D7=""),"",IF($D$29=0,"",$D7/$D$29))</f>
        <v/>
      </c>
    </row>
    <row r="8" ht="18" customHeight="1">
      <c r="A8" s="21" t="inlineStr">
        <is>
          <t>Main Bedroom</t>
        </is>
      </c>
      <c r="B8" s="10" t="inlineStr">
        <is>
          <t>Upstairs</t>
        </is>
      </c>
      <c r="C8" s="5">
        <f>IF($A8="","",SUMIFS('Inventory'!$D$6:$D$155,'Inventory'!$A$6:$A$155,$A8)+COUNTIFS('Inventory'!$A$6:$A$155,$A8,'Inventory'!$B$6:$B$155,"&lt;&gt;",'Inventory'!$D$6:$D$155,""))</f>
        <v/>
      </c>
      <c r="D8" s="15">
        <f>IF($A8="","",SUMIFS('Inventory'!$K$6:$K$155,'Inventory'!$A$6:$A$155,$A8))</f>
        <v/>
      </c>
      <c r="E8" s="22">
        <f>IF(OR($A8="",$D8=""),"",IF($D$29=0,"",$D8/$D$29))</f>
        <v/>
      </c>
    </row>
    <row r="9" ht="18" customHeight="1">
      <c r="A9" s="21" t="inlineStr">
        <is>
          <t>Bedroom 2</t>
        </is>
      </c>
      <c r="B9" s="10" t="inlineStr">
        <is>
          <t>Upstairs</t>
        </is>
      </c>
      <c r="C9" s="5">
        <f>IF($A9="","",SUMIFS('Inventory'!$D$6:$D$155,'Inventory'!$A$6:$A$155,$A9)+COUNTIFS('Inventory'!$A$6:$A$155,$A9,'Inventory'!$B$6:$B$155,"&lt;&gt;",'Inventory'!$D$6:$D$155,""))</f>
        <v/>
      </c>
      <c r="D9" s="15">
        <f>IF($A9="","",SUMIFS('Inventory'!$K$6:$K$155,'Inventory'!$A$6:$A$155,$A9))</f>
        <v/>
      </c>
      <c r="E9" s="22">
        <f>IF(OR($A9="",$D9=""),"",IF($D$29=0,"",$D9/$D$29))</f>
        <v/>
      </c>
    </row>
    <row r="10" ht="18" customHeight="1">
      <c r="A10" s="21" t="inlineStr">
        <is>
          <t>Kids' Room</t>
        </is>
      </c>
      <c r="B10" s="10" t="inlineStr">
        <is>
          <t>Upstairs</t>
        </is>
      </c>
      <c r="C10" s="5">
        <f>IF($A10="","",SUMIFS('Inventory'!$D$6:$D$155,'Inventory'!$A$6:$A$155,$A10)+COUNTIFS('Inventory'!$A$6:$A$155,$A10,'Inventory'!$B$6:$B$155,"&lt;&gt;",'Inventory'!$D$6:$D$155,""))</f>
        <v/>
      </c>
      <c r="D10" s="15">
        <f>IF($A10="","",SUMIFS('Inventory'!$K$6:$K$155,'Inventory'!$A$6:$A$155,$A10))</f>
        <v/>
      </c>
      <c r="E10" s="22">
        <f>IF(OR($A10="",$D10=""),"",IF($D$29=0,"",$D10/$D$29))</f>
        <v/>
      </c>
    </row>
    <row r="11" ht="18" customHeight="1">
      <c r="A11" s="21" t="inlineStr">
        <is>
          <t>Bathrooms</t>
        </is>
      </c>
      <c r="B11" s="10" t="inlineStr">
        <is>
          <t>Upstairs</t>
        </is>
      </c>
      <c r="C11" s="5">
        <f>IF($A11="","",SUMIFS('Inventory'!$D$6:$D$155,'Inventory'!$A$6:$A$155,$A11)+COUNTIFS('Inventory'!$A$6:$A$155,$A11,'Inventory'!$B$6:$B$155,"&lt;&gt;",'Inventory'!$D$6:$D$155,""))</f>
        <v/>
      </c>
      <c r="D11" s="15">
        <f>IF($A11="","",SUMIFS('Inventory'!$K$6:$K$155,'Inventory'!$A$6:$A$155,$A11))</f>
        <v/>
      </c>
      <c r="E11" s="22">
        <f>IF(OR($A11="",$D11=""),"",IF($D$29=0,"",$D11/$D$29))</f>
        <v/>
      </c>
    </row>
    <row r="12" ht="18" customHeight="1">
      <c r="A12" s="21" t="inlineStr">
        <is>
          <t>Home Office</t>
        </is>
      </c>
      <c r="B12" s="10" t="inlineStr">
        <is>
          <t>Main floor</t>
        </is>
      </c>
      <c r="C12" s="5">
        <f>IF($A12="","",SUMIFS('Inventory'!$D$6:$D$155,'Inventory'!$A$6:$A$155,$A12)+COUNTIFS('Inventory'!$A$6:$A$155,$A12,'Inventory'!$B$6:$B$155,"&lt;&gt;",'Inventory'!$D$6:$D$155,""))</f>
        <v/>
      </c>
      <c r="D12" s="15">
        <f>IF($A12="","",SUMIFS('Inventory'!$K$6:$K$155,'Inventory'!$A$6:$A$155,$A12))</f>
        <v/>
      </c>
      <c r="E12" s="22">
        <f>IF(OR($A12="",$D12=""),"",IF($D$29=0,"",$D12/$D$29))</f>
        <v/>
      </c>
    </row>
    <row r="13" ht="18" customHeight="1">
      <c r="A13" s="21" t="inlineStr">
        <is>
          <t>Laundry Room</t>
        </is>
      </c>
      <c r="B13" s="10" t="inlineStr">
        <is>
          <t>Lower level</t>
        </is>
      </c>
      <c r="C13" s="5">
        <f>IF($A13="","",SUMIFS('Inventory'!$D$6:$D$155,'Inventory'!$A$6:$A$155,$A13)+COUNTIFS('Inventory'!$A$6:$A$155,$A13,'Inventory'!$B$6:$B$155,"&lt;&gt;",'Inventory'!$D$6:$D$155,""))</f>
        <v/>
      </c>
      <c r="D13" s="15">
        <f>IF($A13="","",SUMIFS('Inventory'!$K$6:$K$155,'Inventory'!$A$6:$A$155,$A13))</f>
        <v/>
      </c>
      <c r="E13" s="22">
        <f>IF(OR($A13="",$D13=""),"",IF($D$29=0,"",$D13/$D$29))</f>
        <v/>
      </c>
    </row>
    <row r="14" ht="18" customHeight="1">
      <c r="A14" s="21" t="inlineStr">
        <is>
          <t>Closets &amp; Storage</t>
        </is>
      </c>
      <c r="B14" s="10" t="inlineStr">
        <is>
          <t>Upstairs</t>
        </is>
      </c>
      <c r="C14" s="5">
        <f>IF($A14="","",SUMIFS('Inventory'!$D$6:$D$155,'Inventory'!$A$6:$A$155,$A14)+COUNTIFS('Inventory'!$A$6:$A$155,$A14,'Inventory'!$B$6:$B$155,"&lt;&gt;",'Inventory'!$D$6:$D$155,""))</f>
        <v/>
      </c>
      <c r="D14" s="15">
        <f>IF($A14="","",SUMIFS('Inventory'!$K$6:$K$155,'Inventory'!$A$6:$A$155,$A14))</f>
        <v/>
      </c>
      <c r="E14" s="22">
        <f>IF(OR($A14="",$D14=""),"",IF($D$29=0,"",$D14/$D$29))</f>
        <v/>
      </c>
    </row>
    <row r="15" ht="18" customHeight="1">
      <c r="A15" s="21" t="inlineStr">
        <is>
          <t>Basement</t>
        </is>
      </c>
      <c r="B15" s="10" t="inlineStr">
        <is>
          <t>Lower level</t>
        </is>
      </c>
      <c r="C15" s="5">
        <f>IF($A15="","",SUMIFS('Inventory'!$D$6:$D$155,'Inventory'!$A$6:$A$155,$A15)+COUNTIFS('Inventory'!$A$6:$A$155,$A15,'Inventory'!$B$6:$B$155,"&lt;&gt;",'Inventory'!$D$6:$D$155,""))</f>
        <v/>
      </c>
      <c r="D15" s="15">
        <f>IF($A15="","",SUMIFS('Inventory'!$K$6:$K$155,'Inventory'!$A$6:$A$155,$A15))</f>
        <v/>
      </c>
      <c r="E15" s="22">
        <f>IF(OR($A15="",$D15=""),"",IF($D$29=0,"",$D15/$D$29))</f>
        <v/>
      </c>
    </row>
    <row r="16" ht="18" customHeight="1">
      <c r="A16" s="21" t="inlineStr">
        <is>
          <t>Attic</t>
        </is>
      </c>
      <c r="B16" s="10" t="inlineStr">
        <is>
          <t>Upstairs</t>
        </is>
      </c>
      <c r="C16" s="5">
        <f>IF($A16="","",SUMIFS('Inventory'!$D$6:$D$155,'Inventory'!$A$6:$A$155,$A16)+COUNTIFS('Inventory'!$A$6:$A$155,$A16,'Inventory'!$B$6:$B$155,"&lt;&gt;",'Inventory'!$D$6:$D$155,""))</f>
        <v/>
      </c>
      <c r="D16" s="15">
        <f>IF($A16="","",SUMIFS('Inventory'!$K$6:$K$155,'Inventory'!$A$6:$A$155,$A16))</f>
        <v/>
      </c>
      <c r="E16" s="22">
        <f>IF(OR($A16="",$D16=""),"",IF($D$29=0,"",$D16/$D$29))</f>
        <v/>
      </c>
    </row>
    <row r="17" ht="18" customHeight="1">
      <c r="A17" s="21" t="inlineStr">
        <is>
          <t>Garage</t>
        </is>
      </c>
      <c r="B17" s="10" t="inlineStr">
        <is>
          <t>Outside</t>
        </is>
      </c>
      <c r="C17" s="5">
        <f>IF($A17="","",SUMIFS('Inventory'!$D$6:$D$155,'Inventory'!$A$6:$A$155,$A17)+COUNTIFS('Inventory'!$A$6:$A$155,$A17,'Inventory'!$B$6:$B$155,"&lt;&gt;",'Inventory'!$D$6:$D$155,""))</f>
        <v/>
      </c>
      <c r="D17" s="15">
        <f>IF($A17="","",SUMIFS('Inventory'!$K$6:$K$155,'Inventory'!$A$6:$A$155,$A17))</f>
        <v/>
      </c>
      <c r="E17" s="22">
        <f>IF(OR($A17="",$D17=""),"",IF($D$29=0,"",$D17/$D$29))</f>
        <v/>
      </c>
    </row>
    <row r="18" ht="18" customHeight="1">
      <c r="A18" s="21" t="inlineStr">
        <is>
          <t>Patio &amp; Yard</t>
        </is>
      </c>
      <c r="B18" s="10" t="inlineStr">
        <is>
          <t>Outside</t>
        </is>
      </c>
      <c r="C18" s="5">
        <f>IF($A18="","",SUMIFS('Inventory'!$D$6:$D$155,'Inventory'!$A$6:$A$155,$A18)+COUNTIFS('Inventory'!$A$6:$A$155,$A18,'Inventory'!$B$6:$B$155,"&lt;&gt;",'Inventory'!$D$6:$D$155,""))</f>
        <v/>
      </c>
      <c r="D18" s="15">
        <f>IF($A18="","",SUMIFS('Inventory'!$K$6:$K$155,'Inventory'!$A$6:$A$155,$A18))</f>
        <v/>
      </c>
      <c r="E18" s="22">
        <f>IF(OR($A18="",$D18=""),"",IF($D$29=0,"",$D18/$D$29))</f>
        <v/>
      </c>
    </row>
    <row r="19" ht="18" customHeight="1">
      <c r="A19" s="10" t="n"/>
      <c r="B19" s="10" t="n"/>
      <c r="C19" s="5">
        <f>IF($A19="","",SUMIFS('Inventory'!$D$6:$D$155,'Inventory'!$A$6:$A$155,$A19)+COUNTIFS('Inventory'!$A$6:$A$155,$A19,'Inventory'!$B$6:$B$155,"&lt;&gt;",'Inventory'!$D$6:$D$155,""))</f>
        <v/>
      </c>
      <c r="D19" s="15">
        <f>IF($A19="","",SUMIFS('Inventory'!$K$6:$K$155,'Inventory'!$A$6:$A$155,$A19))</f>
        <v/>
      </c>
      <c r="E19" s="22">
        <f>IF(OR($A19="",$D19=""),"",IF($D$29=0,"",$D19/$D$29))</f>
        <v/>
      </c>
    </row>
    <row r="20" ht="18" customHeight="1">
      <c r="A20" s="10" t="n"/>
      <c r="B20" s="10" t="n"/>
      <c r="C20" s="5">
        <f>IF($A20="","",SUMIFS('Inventory'!$D$6:$D$155,'Inventory'!$A$6:$A$155,$A20)+COUNTIFS('Inventory'!$A$6:$A$155,$A20,'Inventory'!$B$6:$B$155,"&lt;&gt;",'Inventory'!$D$6:$D$155,""))</f>
        <v/>
      </c>
      <c r="D20" s="15">
        <f>IF($A20="","",SUMIFS('Inventory'!$K$6:$K$155,'Inventory'!$A$6:$A$155,$A20))</f>
        <v/>
      </c>
      <c r="E20" s="22">
        <f>IF(OR($A20="",$D20=""),"",IF($D$29=0,"",$D20/$D$29))</f>
        <v/>
      </c>
    </row>
    <row r="21" ht="18" customHeight="1">
      <c r="A21" s="10" t="n"/>
      <c r="B21" s="10" t="n"/>
      <c r="C21" s="5">
        <f>IF($A21="","",SUMIFS('Inventory'!$D$6:$D$155,'Inventory'!$A$6:$A$155,$A21)+COUNTIFS('Inventory'!$A$6:$A$155,$A21,'Inventory'!$B$6:$B$155,"&lt;&gt;",'Inventory'!$D$6:$D$155,""))</f>
        <v/>
      </c>
      <c r="D21" s="15">
        <f>IF($A21="","",SUMIFS('Inventory'!$K$6:$K$155,'Inventory'!$A$6:$A$155,$A21))</f>
        <v/>
      </c>
      <c r="E21" s="22">
        <f>IF(OR($A21="",$D21=""),"",IF($D$29=0,"",$D21/$D$29))</f>
        <v/>
      </c>
    </row>
    <row r="22" ht="18" customHeight="1">
      <c r="A22" s="10" t="n"/>
      <c r="B22" s="10" t="n"/>
      <c r="C22" s="5">
        <f>IF($A22="","",SUMIFS('Inventory'!$D$6:$D$155,'Inventory'!$A$6:$A$155,$A22)+COUNTIFS('Inventory'!$A$6:$A$155,$A22,'Inventory'!$B$6:$B$155,"&lt;&gt;",'Inventory'!$D$6:$D$155,""))</f>
        <v/>
      </c>
      <c r="D22" s="15">
        <f>IF($A22="","",SUMIFS('Inventory'!$K$6:$K$155,'Inventory'!$A$6:$A$155,$A22))</f>
        <v/>
      </c>
      <c r="E22" s="22">
        <f>IF(OR($A22="",$D22=""),"",IF($D$29=0,"",$D22/$D$29))</f>
        <v/>
      </c>
    </row>
    <row r="23" ht="18" customHeight="1">
      <c r="A23" s="10" t="n"/>
      <c r="B23" s="10" t="n"/>
      <c r="C23" s="5">
        <f>IF($A23="","",SUMIFS('Inventory'!$D$6:$D$155,'Inventory'!$A$6:$A$155,$A23)+COUNTIFS('Inventory'!$A$6:$A$155,$A23,'Inventory'!$B$6:$B$155,"&lt;&gt;",'Inventory'!$D$6:$D$155,""))</f>
        <v/>
      </c>
      <c r="D23" s="15">
        <f>IF($A23="","",SUMIFS('Inventory'!$K$6:$K$155,'Inventory'!$A$6:$A$155,$A23))</f>
        <v/>
      </c>
      <c r="E23" s="22">
        <f>IF(OR($A23="",$D23=""),"",IF($D$29=0,"",$D23/$D$29))</f>
        <v/>
      </c>
    </row>
    <row r="24" ht="18" customHeight="1">
      <c r="A24" s="10" t="n"/>
      <c r="B24" s="10" t="n"/>
      <c r="C24" s="5">
        <f>IF($A24="","",SUMIFS('Inventory'!$D$6:$D$155,'Inventory'!$A$6:$A$155,$A24)+COUNTIFS('Inventory'!$A$6:$A$155,$A24,'Inventory'!$B$6:$B$155,"&lt;&gt;",'Inventory'!$D$6:$D$155,""))</f>
        <v/>
      </c>
      <c r="D24" s="15">
        <f>IF($A24="","",SUMIFS('Inventory'!$K$6:$K$155,'Inventory'!$A$6:$A$155,$A24))</f>
        <v/>
      </c>
      <c r="E24" s="22">
        <f>IF(OR($A24="",$D24=""),"",IF($D$29=0,"",$D24/$D$29))</f>
        <v/>
      </c>
    </row>
    <row r="25" ht="18" customHeight="1">
      <c r="A25" s="10" t="n"/>
      <c r="B25" s="10" t="n"/>
      <c r="C25" s="5">
        <f>IF($A25="","",SUMIFS('Inventory'!$D$6:$D$155,'Inventory'!$A$6:$A$155,$A25)+COUNTIFS('Inventory'!$A$6:$A$155,$A25,'Inventory'!$B$6:$B$155,"&lt;&gt;",'Inventory'!$D$6:$D$155,""))</f>
        <v/>
      </c>
      <c r="D25" s="15">
        <f>IF($A25="","",SUMIFS('Inventory'!$K$6:$K$155,'Inventory'!$A$6:$A$155,$A25))</f>
        <v/>
      </c>
      <c r="E25" s="22">
        <f>IF(OR($A25="",$D25=""),"",IF($D$29=0,"",$D25/$D$29))</f>
        <v/>
      </c>
    </row>
    <row r="26" ht="18" customHeight="1">
      <c r="A26" s="10" t="n"/>
      <c r="B26" s="10" t="n"/>
      <c r="C26" s="5">
        <f>IF($A26="","",SUMIFS('Inventory'!$D$6:$D$155,'Inventory'!$A$6:$A$155,$A26)+COUNTIFS('Inventory'!$A$6:$A$155,$A26,'Inventory'!$B$6:$B$155,"&lt;&gt;",'Inventory'!$D$6:$D$155,""))</f>
        <v/>
      </c>
      <c r="D26" s="15">
        <f>IF($A26="","",SUMIFS('Inventory'!$K$6:$K$155,'Inventory'!$A$6:$A$155,$A26))</f>
        <v/>
      </c>
      <c r="E26" s="22">
        <f>IF(OR($A26="",$D26=""),"",IF($D$29=0,"",$D26/$D$29))</f>
        <v/>
      </c>
    </row>
    <row r="27" ht="18" customHeight="1">
      <c r="A27" s="10" t="n"/>
      <c r="B27" s="10" t="n"/>
      <c r="C27" s="5">
        <f>IF($A27="","",SUMIFS('Inventory'!$D$6:$D$155,'Inventory'!$A$6:$A$155,$A27)+COUNTIFS('Inventory'!$A$6:$A$155,$A27,'Inventory'!$B$6:$B$155,"&lt;&gt;",'Inventory'!$D$6:$D$155,""))</f>
        <v/>
      </c>
      <c r="D27" s="15">
        <f>IF($A27="","",SUMIFS('Inventory'!$K$6:$K$155,'Inventory'!$A$6:$A$155,$A27))</f>
        <v/>
      </c>
      <c r="E27" s="22">
        <f>IF(OR($A27="",$D27=""),"",IF($D$29=0,"",$D27/$D$29))</f>
        <v/>
      </c>
    </row>
    <row r="28" ht="18" customHeight="1">
      <c r="A28" s="10" t="n"/>
      <c r="B28" s="10" t="n"/>
      <c r="C28" s="5">
        <f>IF($A28="","",SUMIFS('Inventory'!$D$6:$D$155,'Inventory'!$A$6:$A$155,$A28)+COUNTIFS('Inventory'!$A$6:$A$155,$A28,'Inventory'!$B$6:$B$155,"&lt;&gt;",'Inventory'!$D$6:$D$155,""))</f>
        <v/>
      </c>
      <c r="D28" s="15">
        <f>IF($A28="","",SUMIFS('Inventory'!$K$6:$K$155,'Inventory'!$A$6:$A$155,$A28))</f>
        <v/>
      </c>
      <c r="E28" s="22">
        <f>IF(OR($A28="",$D28=""),"",IF($D$29=0,"",$D28/$D$29))</f>
        <v/>
      </c>
    </row>
    <row r="29" ht="22" customHeight="1">
      <c r="A29" s="2" t="inlineStr">
        <is>
          <t>GRAND TOTAL</t>
        </is>
      </c>
      <c r="C29" s="5">
        <f>SUM(C4:C28)</f>
        <v/>
      </c>
      <c r="D29" s="15">
        <f>SUM(D4:D28)</f>
        <v/>
      </c>
      <c r="E29" s="23" t="n"/>
    </row>
    <row r="31" ht="46" customHeight="1">
      <c r="A31" s="17" t="inlineStr">
        <is>
          <t>Want this total checked against your own insurance policy? The full Home Inventory does that, shows what to document first, and turns a loss into a ready claim list — Excel &amp; Google Sheets, one-time purchase.</t>
        </is>
      </c>
    </row>
  </sheetData>
  <mergeCells count="4">
    <mergeCell ref="A2:E2"/>
    <mergeCell ref="A1:E1"/>
    <mergeCell ref="A29:B29"/>
    <mergeCell ref="A31:E31"/>
  </mergeCells>
  <hyperlinks>
    <hyperlink xmlns:r="http://schemas.openxmlformats.org/officeDocument/2006/relationships" ref="A31" r:id="rId1"/>
  </hyperlinks>
  <printOptions horizontalCentered="1"/>
  <pageMargins left="0.5" right="0.5" top="0.5" bottom="0.5" header="0.3" footer="0.3"/>
  <pageSetup orientation="portrait" paperSize="1" fitToHeight="0" fitToWidth="1"/>
</worksheet>
</file>

<file path=xl/worksheets/sheet3.xml><?xml version="1.0" encoding="utf-8"?>
<worksheet xmlns="http://schemas.openxmlformats.org/spreadsheetml/2006/main">
  <sheetPr>
    <outlinePr summaryBelow="1" summaryRight="1"/>
    <pageSetUpPr fitToPage="1"/>
  </sheetPr>
  <dimension ref="A1:B28"/>
  <sheetViews>
    <sheetView showGridLines="0" workbookViewId="0">
      <pane ySplit="3" topLeftCell="A4" activePane="bottomLeft" state="frozen"/>
      <selection pane="bottomLeft" activeCell="A1" sqref="A1"/>
    </sheetView>
  </sheetViews>
  <sheetFormatPr baseColWidth="8" defaultRowHeight="15"/>
  <cols>
    <col width="26" customWidth="1" min="1" max="1"/>
    <col width="14" customWidth="1" min="2" max="2"/>
  </cols>
  <sheetData>
    <row r="1" ht="28" customHeight="1">
      <c r="A1" s="19" t="inlineStr">
        <is>
          <t>LISTS</t>
        </is>
      </c>
    </row>
    <row r="2" ht="75" customHeight="1">
      <c r="A2" s="20" t="inlineStr">
        <is>
          <t>The dropdown choices for Category and Condition on the Inventory tab. Rename, reorder, or add rows — the dropdowns read whatever is here. Renaming a choice does not change rows that already use it. Rooms are listed on the Room Totals tab.</t>
        </is>
      </c>
    </row>
    <row r="3" ht="24" customHeight="1">
      <c r="A3" s="8" t="inlineStr">
        <is>
          <t>Categories</t>
        </is>
      </c>
      <c r="B3" s="8" t="inlineStr">
        <is>
          <t>Conditions</t>
        </is>
      </c>
    </row>
    <row r="4" ht="16" customHeight="1">
      <c r="A4" s="10" t="inlineStr">
        <is>
          <t>Appliances</t>
        </is>
      </c>
      <c r="B4" s="10" t="inlineStr">
        <is>
          <t>New</t>
        </is>
      </c>
    </row>
    <row r="5" ht="16" customHeight="1">
      <c r="A5" s="10" t="inlineStr">
        <is>
          <t>Electronics</t>
        </is>
      </c>
      <c r="B5" s="10" t="inlineStr">
        <is>
          <t>Excellent</t>
        </is>
      </c>
    </row>
    <row r="6" ht="16" customHeight="1">
      <c r="A6" s="10" t="inlineStr">
        <is>
          <t>Computers &amp; Phones</t>
        </is>
      </c>
      <c r="B6" s="10" t="inlineStr">
        <is>
          <t>Good</t>
        </is>
      </c>
    </row>
    <row r="7" ht="16" customHeight="1">
      <c r="A7" s="10" t="inlineStr">
        <is>
          <t>Furniture</t>
        </is>
      </c>
      <c r="B7" s="10" t="inlineStr">
        <is>
          <t>Fair</t>
        </is>
      </c>
    </row>
    <row r="8" ht="16" customHeight="1">
      <c r="A8" s="10" t="inlineStr">
        <is>
          <t>Rugs &amp; Decor</t>
        </is>
      </c>
      <c r="B8" s="10" t="inlineStr">
        <is>
          <t>Worn</t>
        </is>
      </c>
    </row>
    <row r="9" ht="16" customHeight="1">
      <c r="A9" s="10" t="inlineStr">
        <is>
          <t>Lighting</t>
        </is>
      </c>
      <c r="B9" s="10" t="inlineStr">
        <is>
          <t>Damaged</t>
        </is>
      </c>
    </row>
    <row r="10" ht="16" customHeight="1">
      <c r="A10" s="10" t="inlineStr">
        <is>
          <t>Kitchenware</t>
        </is>
      </c>
      <c r="B10" s="10" t="n"/>
    </row>
    <row r="11" ht="16" customHeight="1">
      <c r="A11" s="10" t="inlineStr">
        <is>
          <t>Clothing &amp; Shoes</t>
        </is>
      </c>
      <c r="B11" s="10" t="n"/>
    </row>
    <row r="12" ht="16" customHeight="1">
      <c r="A12" s="10" t="inlineStr">
        <is>
          <t>Jewelry &amp; Watches</t>
        </is>
      </c>
      <c r="B12" s="10" t="n"/>
    </row>
    <row r="13" ht="16" customHeight="1">
      <c r="A13" s="10" t="inlineStr">
        <is>
          <t>Art &amp; Collectibles</t>
        </is>
      </c>
      <c r="B13" s="10" t="n"/>
    </row>
    <row r="14" ht="16" customHeight="1">
      <c r="A14" s="10" t="inlineStr">
        <is>
          <t>Silverware &amp; Tableware</t>
        </is>
      </c>
      <c r="B14" s="10" t="n"/>
    </row>
    <row r="15" ht="16" customHeight="1">
      <c r="A15" s="10" t="inlineStr">
        <is>
          <t>Tools &amp; Equipment</t>
        </is>
      </c>
      <c r="B15" s="10" t="n"/>
    </row>
    <row r="16" ht="16" customHeight="1">
      <c r="A16" s="10" t="inlineStr">
        <is>
          <t>Sports &amp; Outdoor</t>
        </is>
      </c>
      <c r="B16" s="10" t="n"/>
    </row>
    <row r="17" ht="16" customHeight="1">
      <c r="A17" s="10" t="inlineStr">
        <is>
          <t>Bikes</t>
        </is>
      </c>
      <c r="B17" s="10" t="n"/>
    </row>
    <row r="18" ht="16" customHeight="1">
      <c r="A18" s="10" t="inlineStr">
        <is>
          <t>Musical Instruments</t>
        </is>
      </c>
      <c r="B18" s="10" t="n"/>
    </row>
    <row r="19" ht="16" customHeight="1">
      <c r="A19" s="10" t="inlineStr">
        <is>
          <t>Books &amp; Media</t>
        </is>
      </c>
      <c r="B19" s="10" t="n"/>
    </row>
    <row r="20" ht="16" customHeight="1">
      <c r="A20" s="10" t="inlineStr">
        <is>
          <t>Linens &amp; Bedding</t>
        </is>
      </c>
      <c r="B20" s="10" t="n"/>
    </row>
    <row r="21" ht="16" customHeight="1">
      <c r="A21" s="10" t="inlineStr">
        <is>
          <t>Toys &amp; Baby</t>
        </is>
      </c>
      <c r="B21" s="10" t="n"/>
    </row>
    <row r="22" ht="16" customHeight="1">
      <c r="A22" s="10" t="inlineStr">
        <is>
          <t>Home Office / Business</t>
        </is>
      </c>
      <c r="B22" s="10" t="n"/>
    </row>
    <row r="23" ht="16" customHeight="1">
      <c r="A23" s="10" t="inlineStr">
        <is>
          <t>Firearms</t>
        </is>
      </c>
      <c r="B23" s="10" t="n"/>
    </row>
    <row r="24" ht="16" customHeight="1">
      <c r="A24" s="10" t="inlineStr">
        <is>
          <t>Other</t>
        </is>
      </c>
      <c r="B24" s="10" t="n"/>
    </row>
    <row r="25" ht="16" customHeight="1">
      <c r="A25" s="10" t="n"/>
      <c r="B25" s="10" t="n"/>
    </row>
    <row r="26" ht="16" customHeight="1">
      <c r="A26" s="10" t="n"/>
      <c r="B26" s="10" t="n"/>
    </row>
    <row r="27" ht="16" customHeight="1">
      <c r="A27" s="10" t="n"/>
      <c r="B27" s="10" t="n"/>
    </row>
    <row r="28" ht="16" customHeight="1">
      <c r="A28" s="10" t="n"/>
      <c r="B28" s="10" t="n"/>
    </row>
  </sheetData>
  <mergeCells count="2">
    <mergeCell ref="A2:B2"/>
    <mergeCell ref="A1:B1"/>
  </mergeCells>
  <printOptions horizontalCentered="1"/>
  <pageMargins left="0.5" right="0.5" top="0.5" bottom="0.5" header="0.3" footer="0.3"/>
  <pageSetup orientation="portrait" paperSize="1" fitToHeight="0" fitToWidth="1"/>
</worksheet>
</file>

<file path=docProps/app.xml><?xml version="1.0" encoding="utf-8"?>
<Properties xmlns="http://schemas.openxmlformats.org/officeDocument/2006/extended-properties">
  <Application>Microsoft Excel Compatible / Ardent Workshop</Application>
</Properties>
</file>

<file path=docProps/core.xml><?xml version="1.0" encoding="utf-8"?>
<cp:coreProperties xmlns:cp="http://schemas.openxmlformats.org/package/2006/metadata/core-properties">
  <dc:creator xmlns:dc="http://purl.org/dc/elements/1.1/">Ardent Workshop</dc:creator>
  <dc:title xmlns:dc="http://purl.org/dc/elements/1.1/">Home Inventory Starter — Ardent Workshop (free)</dc:title>
  <dc:subject xmlns:dc="http://purl.org/dc/elements/1.1/">Free room-by-room home inventory starter: list what you own with its replacement cost, pre-filled with a worked example</dc:subject>
  <dc:language xmlns:dc="http://purl.org/dc/elements/1.1/">en-US</dc:language>
  <dcterms:created xmlns:dcterms="http://purl.org/dc/terms/" xmlns:xsi="http://www.w3.org/2001/XMLSchema-instance" xsi:type="dcterms:W3CDTF">2026-09-23T00:00:00Z</dcterms:created>
  <dcterms:modified xmlns:dcterms="http://purl.org/dc/terms/" xmlns:xsi="http://www.w3.org/2001/XMLSchema-instance" xsi:type="dcterms:W3CDTF">2026-09-23T00:00:00Z</dcterms:modified>
  <cp:category>Trackers</cp:category>
  <cp:keywords>free home inventory, free home inventory spreadsheet, household inventory checklist, home inventory template, replacement cost list, room by room inventory, Excel home inventory, Google Sheets home inventory, Ardent Workshop</cp:keywords>
</cp:coreProperties>
</file>