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ade Log" sheetId="2" state="visible" r:id="rId2"/>
  </sheets>
  <definedNames>
    <definedName name="_xlnm.Print_Area" localSheetId="0">'Read Me'!$A$1:$A$22</definedName>
    <definedName name="_xlnm.Print_Titles" localSheetId="1">'Trade Log'!$7:$7</definedName>
    <definedName name="_xlnm.Print_Area" localSheetId="1">'Trade Log'!$A$1:$Q$110</definedName>
  </definedNames>
  <calcPr calcId="124519" fullCalcOnLoad="1"/>
</workbook>
</file>

<file path=xl/styles.xml><?xml version="1.0" encoding="utf-8"?>
<styleSheet xmlns="http://schemas.openxmlformats.org/spreadsheetml/2006/main">
  <numFmts count="6">
    <numFmt numFmtId="164" formatCode="0.0%"/>
    <numFmt numFmtId="165" formatCode="$#,##0.00;-$#,##0.00"/>
    <numFmt numFmtId="166" formatCode="yyyy-mm-dd h:mm:ss"/>
    <numFmt numFmtId="167" formatCode="#,##0.####"/>
    <numFmt numFmtId="168" formatCode="#,##0.00##"/>
    <numFmt numFmtId="169" formatCode="+0.00&quot;R&quot;;-0.00&quot;R&quot;;0.00&quot;R&quot;"/>
  </numFmts>
  <fonts count="15">
    <font>
      <name val="Calibri"/>
      <family val="2"/>
      <color theme="1"/>
      <sz val="11"/>
      <scheme val="minor"/>
    </font>
    <font>
      <name val="Calibri"/>
      <b val="1"/>
      <color rgb="001A2744"/>
      <sz val="16"/>
    </font>
    <font>
      <name val="Calibri"/>
      <i val="1"/>
      <color rgb="001F6A78"/>
      <sz val="10.5"/>
    </font>
    <font>
      <name val="Calibri"/>
      <b val="1"/>
      <color rgb="00FFFFFF"/>
      <sz val="11"/>
    </font>
    <font>
      <name val="Calibri"/>
      <color rgb="002A2F3A"/>
      <sz val="10.5"/>
    </font>
    <font>
      <name val="Calibri"/>
      <b val="1"/>
      <color rgb="001F6A78"/>
      <sz val="10.5"/>
      <u val="single"/>
    </font>
    <font>
      <name val="Calibri"/>
      <color rgb="001F6A78"/>
      <sz val="10"/>
      <u val="single"/>
    </font>
    <font>
      <name val="Calibri"/>
      <b val="1"/>
      <color rgb="001A2744"/>
      <sz val="9.5"/>
    </font>
    <font>
      <name val="Calibri"/>
      <i val="1"/>
      <color rgb="005C6470"/>
      <sz val="9"/>
    </font>
    <font>
      <name val="Calibri"/>
      <color rgb="001A2744"/>
      <sz val="11"/>
    </font>
    <font>
      <name val="Calibri"/>
      <i val="1"/>
      <color rgb="005C6470"/>
      <sz val="9.5"/>
    </font>
    <font>
      <name val="Calibri"/>
      <b val="1"/>
      <color rgb="001A2744"/>
      <sz val="11"/>
    </font>
    <font>
      <name val="Calibri"/>
      <b val="1"/>
      <color rgb="00FFFFFF"/>
      <sz val="9.5"/>
    </font>
    <font>
      <name val="Calibri"/>
      <color rgb="002A2F3A"/>
      <sz val="10"/>
    </font>
    <font>
      <name val="Calibri"/>
      <b val="1"/>
      <color rgb="002A2F3A"/>
      <sz val="10"/>
    </font>
  </fonts>
  <fills count="9">
    <fill>
      <patternFill/>
    </fill>
    <fill>
      <patternFill patternType="gray125"/>
    </fill>
    <fill>
      <patternFill patternType="solid">
        <fgColor rgb="001A2744"/>
      </patternFill>
    </fill>
    <fill>
      <patternFill patternType="solid">
        <fgColor rgb="00F9DEAC"/>
      </patternFill>
    </fill>
    <fill>
      <patternFill patternType="solid">
        <fgColor rgb="00FCEFC9"/>
      </patternFill>
    </fill>
    <fill>
      <patternFill patternType="solid">
        <fgColor rgb="00EAF3F4"/>
      </patternFill>
    </fill>
    <fill>
      <patternFill patternType="solid">
        <fgColor rgb="002A7F8E"/>
      </patternFill>
    </fill>
    <fill>
      <patternFill patternType="solid">
        <fgColor rgb="00FEF6E9"/>
      </patternFill>
    </fill>
    <fill>
      <patternFill patternType="solid">
        <fgColor rgb="00CFE6E8"/>
      </patternFill>
    </fill>
  </fills>
  <borders count="5">
    <border>
      <left/>
      <right/>
      <top/>
      <bottom/>
      <diagonal/>
    </border>
    <border>
      <bottom style="medium">
        <color rgb="00F2B230"/>
      </bottom>
    </border>
    <border>
      <left/>
      <right/>
      <top/>
      <bottom style="medium">
        <color rgb="00F2B230"/>
      </bottom>
      <diagonal/>
    </border>
    <border>
      <left style="thin">
        <color rgb="00877E6E"/>
      </left>
      <right style="thin">
        <color rgb="00877E6E"/>
      </right>
      <top style="thin">
        <color rgb="00877E6E"/>
      </top>
      <bottom style="thin">
        <color rgb="00877E6E"/>
      </bottom>
    </border>
    <border>
      <bottom style="thin">
        <color rgb="00877E6E"/>
      </bottom>
    </border>
  </borders>
  <cellStyleXfs count="1">
    <xf numFmtId="0" fontId="0" fillId="0" borderId="0"/>
  </cellStyleXfs>
  <cellXfs count="32">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2"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vertical="center"/>
    </xf>
    <xf numFmtId="0" fontId="6" fillId="0" borderId="0" applyAlignment="1" pivotButton="0" quotePrefix="0" xfId="0">
      <alignment vertical="center"/>
    </xf>
    <xf numFmtId="0" fontId="7" fillId="3" borderId="0" applyAlignment="1" pivotButton="0" quotePrefix="0" xfId="0">
      <alignment vertical="top" wrapText="1"/>
    </xf>
    <xf numFmtId="0" fontId="8" fillId="0" borderId="0" applyAlignment="1" pivotButton="0" quotePrefix="0" xfId="0">
      <alignment vertical="top" wrapText="1"/>
    </xf>
    <xf numFmtId="0" fontId="1" fillId="4" borderId="1" applyAlignment="1" pivotButton="0" quotePrefix="0" xfId="0">
      <alignment vertical="center"/>
    </xf>
    <xf numFmtId="0" fontId="0" fillId="0" borderId="2" pivotButton="0" quotePrefix="0" xfId="0"/>
    <xf numFmtId="0" fontId="10" fillId="0" borderId="0" applyAlignment="1" pivotButton="0" quotePrefix="0" xfId="0">
      <alignment vertical="top" wrapText="1"/>
    </xf>
    <xf numFmtId="0" fontId="7" fillId="5" borderId="3" applyAlignment="1" pivotButton="0" quotePrefix="0" xfId="0">
      <alignment horizontal="center" vertical="center" wrapText="1"/>
    </xf>
    <xf numFmtId="1" fontId="11" fillId="3" borderId="3" applyAlignment="1" pivotButton="0" quotePrefix="0" xfId="0">
      <alignment horizontal="center" vertical="center"/>
    </xf>
    <xf numFmtId="164" fontId="11" fillId="3" borderId="3" applyAlignment="1" pivotButton="0" quotePrefix="0" xfId="0">
      <alignment horizontal="center" vertical="center"/>
    </xf>
    <xf numFmtId="165" fontId="11" fillId="3" borderId="3" applyAlignment="1" pivotButton="0" quotePrefix="0" xfId="0">
      <alignment horizontal="center" vertical="center"/>
    </xf>
    <xf numFmtId="0" fontId="12" fillId="6" borderId="0" applyAlignment="1" pivotButton="0" quotePrefix="0" xfId="0">
      <alignment horizontal="center" vertical="center" wrapText="1"/>
    </xf>
    <xf numFmtId="0" fontId="12" fillId="6" borderId="0" applyAlignment="1" pivotButton="0" quotePrefix="0" xfId="0">
      <alignment horizontal="left" vertical="center" wrapText="1"/>
    </xf>
    <xf numFmtId="0" fontId="12" fillId="2" borderId="0" applyAlignment="1" pivotButton="0" quotePrefix="0" xfId="0">
      <alignment horizontal="center" vertical="center" wrapText="1"/>
    </xf>
    <xf numFmtId="22" fontId="13" fillId="7" borderId="4" applyAlignment="1" pivotButton="0" quotePrefix="0" xfId="0">
      <alignment vertical="center"/>
    </xf>
    <xf numFmtId="0" fontId="14" fillId="7" borderId="4" applyAlignment="1" pivotButton="0" quotePrefix="0" xfId="0">
      <alignment vertical="center"/>
    </xf>
    <xf numFmtId="0" fontId="13" fillId="7" borderId="4" applyAlignment="1" pivotButton="0" quotePrefix="0" xfId="0">
      <alignment horizontal="center" vertical="center"/>
    </xf>
    <xf numFmtId="167" fontId="13" fillId="7" borderId="4" applyAlignment="1" pivotButton="0" quotePrefix="0" xfId="0">
      <alignment horizontal="right" vertical="center"/>
    </xf>
    <xf numFmtId="1" fontId="13" fillId="7" borderId="4" applyAlignment="1" pivotButton="0" quotePrefix="0" xfId="0">
      <alignment horizontal="center" vertical="center"/>
    </xf>
    <xf numFmtId="168" fontId="13" fillId="7" borderId="4" applyAlignment="1" pivotButton="0" quotePrefix="0" xfId="0">
      <alignment horizontal="right" vertical="center"/>
    </xf>
    <xf numFmtId="165" fontId="13" fillId="7" borderId="4" applyAlignment="1" pivotButton="0" quotePrefix="0" xfId="0">
      <alignment horizontal="right" vertical="center"/>
    </xf>
    <xf numFmtId="0" fontId="13" fillId="7" borderId="4" applyAlignment="1" pivotButton="0" quotePrefix="0" xfId="0">
      <alignment vertical="center"/>
    </xf>
    <xf numFmtId="165" fontId="14" fillId="8" borderId="4" applyAlignment="1" pivotButton="0" quotePrefix="0" xfId="0">
      <alignment horizontal="right" vertical="center"/>
    </xf>
    <xf numFmtId="165" fontId="13" fillId="8" borderId="4" applyAlignment="1" pivotButton="0" quotePrefix="0" xfId="0">
      <alignment horizontal="right" vertical="center"/>
    </xf>
    <xf numFmtId="169" fontId="14" fillId="8" borderId="4" applyAlignment="1" pivotButton="0" quotePrefix="0" xfId="0">
      <alignment horizontal="right" vertical="center"/>
    </xf>
    <xf numFmtId="0" fontId="14" fillId="8" borderId="4" applyAlignment="1" pivotButton="0" quotePrefix="0" xfId="0">
      <alignment horizontal="center" vertical="center"/>
    </xf>
    <xf numFmtId="164" fontId="13" fillId="8" borderId="4" applyAlignment="1" pivotButton="0" quotePrefix="0" xfId="0">
      <alignment horizontal="right" vertical="center"/>
    </xf>
  </cellXfs>
  <cellStyles count="1">
    <cellStyle name="Normal" xfId="0" builtinId="0" hidden="0"/>
  </cellStyles>
  <dxfs count="3">
    <dxf>
      <font>
        <b val="1"/>
        <color rgb="001A2744"/>
      </font>
      <fill>
        <patternFill patternType="solid">
          <fgColor rgb="00D7EDD5"/>
          <bgColor rgb="00D7EDD5"/>
        </patternFill>
      </fill>
    </dxf>
    <dxf>
      <font>
        <b val="1"/>
        <color rgb="001A2744"/>
      </font>
      <fill>
        <patternFill patternType="solid">
          <fgColor rgb="00F6D3C8"/>
          <bgColor rgb="00F6D3C8"/>
        </patternFill>
      </fill>
    </dxf>
    <dxf>
      <font>
        <color rgb="001A2744"/>
      </font>
      <fill>
        <patternFill patternType="solid">
          <fgColor rgb="00FCEFC9"/>
          <bgColor rgb="00FCEF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trading-journal-and-trade-performance-workbook/?utm_source=lite_free_trading_journal_trade_log&amp;utm_medium=resource&amp;utm_campaign=trading-journal-and-trade-performance-workbook&amp;utm_content=lite_xlsx" TargetMode="External" Id="rId1"/><Relationship Type="http://schemas.openxmlformats.org/officeDocument/2006/relationships/hyperlink" Target="https://www.ardentworkshop.com/?utm_source=lite_free_trading_journal_trade_log&amp;utm_medium=resource&amp;utm_campaign=trading-journal-and-trade-performance-workbook&amp;utm_content=lite_xlsx" TargetMode="External" Id="rId2"/></Relationships>
</file>

<file path=xl/worksheets/sheet1.xml><?xml version="1.0" encoding="utf-8"?>
<worksheet xmlns="http://schemas.openxmlformats.org/spreadsheetml/2006/main">
  <sheetPr>
    <outlinePr summaryBelow="1" summaryRight="1"/>
    <pageSetUpPr fitToPage="1"/>
  </sheetPr>
  <dimension ref="A1:A22"/>
  <sheetViews>
    <sheetView showGridLines="0" workbookViewId="0">
      <selection activeCell="A1" sqref="A1"/>
    </sheetView>
  </sheetViews>
  <sheetFormatPr baseColWidth="8" defaultRowHeight="15"/>
  <cols>
    <col width="100" customWidth="1" min="1" max="1"/>
  </cols>
  <sheetData>
    <row r="1" ht="28" customHeight="1">
      <c r="A1" s="1" t="inlineStr">
        <is>
          <t>FREE TRADING JOURNAL &amp; TRADE LOG</t>
        </is>
      </c>
    </row>
    <row r="2" ht="18" customHeight="1">
      <c r="A2" s="2" t="inlineStr">
        <is>
          <t>A free starter from Ardent Workshop</t>
        </is>
      </c>
    </row>
    <row r="4" ht="22" customHeight="1">
      <c r="A4" s="3" t="inlineStr">
        <is>
          <t>WHAT THIS IS</t>
        </is>
      </c>
    </row>
    <row r="5" ht="48.5" customHeight="1">
      <c r="A5" s="4" t="inlineStr">
        <is>
          <t>One log that measures each trade in R after fees. Net P&amp;L tells you what a trade made or lost; R tells you how that compares with what you were willing to lose on it. A trade that made $200 on $100 of planned risk is +2.00R, whatever the size of the account.</t>
        </is>
      </c>
    </row>
    <row r="6" ht="21.5" customHeight="1">
      <c r="A6" s="4" t="inlineStr">
        <is>
          <t>It also keeps a running win rate, so you can watch it settle as the trades pile up.</t>
        </is>
      </c>
    </row>
    <row r="8" ht="22" customHeight="1">
      <c r="A8" s="3" t="inlineStr">
        <is>
          <t>HOW TO START</t>
        </is>
      </c>
    </row>
    <row r="9" ht="48.5" customHeight="1">
      <c r="A9" s="4" t="inlineStr">
        <is>
          <t>1. Click the Trade Log tab at the bottom of the window. The rows already there are invented sample trades (fictional tickers, made-up prices), and the summary above them shows their closed trades, win rate, fees and net P&amp;L, so you can see how everything fills in.</t>
        </is>
      </c>
    </row>
    <row r="10" ht="48.5" customHeight="1">
      <c r="A10" s="4" t="inlineStr">
        <is>
          <t>2. To start your own log, select the cream cells A8:L31 and press Delete (never delete whole rows), then type your own trades. Leave Exit date &amp; time and Exit price blank while a trade is open.</t>
        </is>
      </c>
    </row>
    <row r="11" ht="35" customHeight="1">
      <c r="A11" s="4" t="inlineStr">
        <is>
          <t>3. Type the Multiplier yourself: 1 for a share, 100 for a standard option contract. For an option, enter the premium per share as the price.</t>
        </is>
      </c>
    </row>
    <row r="12" ht="35" customHeight="1">
      <c r="A12" s="4" t="inlineStr">
        <is>
          <t>4. Add a Planned stop (the price where you would get out) to unlock Planned risk and the R-multiple. Without a stop, the trade still gets its net P&amp;L and a result.</t>
        </is>
      </c>
    </row>
    <row r="13" ht="35" customHeight="1">
      <c r="A13" s="4" t="inlineStr">
        <is>
          <t>5. Don't type in the shaded calculated columns on the right: Net P&amp;L, Planned risk $, R-multiple, Result and Running win rate.</t>
        </is>
      </c>
    </row>
    <row r="14" ht="35" customHeight="1">
      <c r="A14" s="4" t="inlineStr">
        <is>
          <t>A trade that nets exactly zero counts as a Loss. 100 rows are ready; the summary above the log reads all of them.</t>
        </is>
      </c>
    </row>
    <row r="16" ht="22" customHeight="1">
      <c r="A16" s="3" t="inlineStr">
        <is>
          <t>WANT MORE?</t>
        </is>
      </c>
    </row>
    <row r="17" ht="62" customHeight="1">
      <c r="A17" s="4" t="inlineStr">
        <is>
          <t>The full Trading Journal &amp; Trade-Performance Workbook adds futures, crypto and forex priced correctly in the same log, setups and mistake tags ranked by what they earn and cost, an equity curve that ignores deposits and withdrawals, a month-by-month review, 2,000 rows, a guide and printable trade-plan sheets.</t>
        </is>
      </c>
    </row>
    <row r="18" ht="20" customHeight="1">
      <c r="A18" s="5" t="inlineStr">
        <is>
          <t>Get the full Trading Journal &amp; Trade-Performance Workbook →</t>
        </is>
      </c>
    </row>
    <row r="19" ht="18" customHeight="1">
      <c r="A19" s="6" t="inlineStr">
        <is>
          <t>See the full range at ardentworkshop.com →</t>
        </is>
      </c>
    </row>
    <row r="21" ht="35" customHeight="1">
      <c r="A21" s="7" t="inlineStr">
        <is>
          <t>Educational record-keeping only — not investment, trading or tax advice. It measures your own trades and does not suggest any.</t>
        </is>
      </c>
    </row>
    <row r="22" ht="21.5" customHeight="1">
      <c r="A22" s="8" t="inlineStr">
        <is>
          <t>© Ardent Workshop LLC. Free to use for yourself; please don't resell or redistribute it.</t>
        </is>
      </c>
    </row>
  </sheetData>
  <hyperlinks>
    <hyperlink xmlns:r="http://schemas.openxmlformats.org/officeDocument/2006/relationships" ref="A18" r:id="rId1"/>
    <hyperlink xmlns:r="http://schemas.openxmlformats.org/officeDocument/2006/relationships" ref="A19" r:id="rId2"/>
  </hyperlinks>
  <printOptions horizontalCentered="1"/>
  <pageMargins left="0.5" right="0.5" top="0.5" bottom="0.5" header="0.3" footer="0.3"/>
  <pageSetup orientation="portrait" paperSize="1" fitToHeight="0" fitToWidth="1"/>
</worksheet>
</file>

<file path=xl/worksheets/sheet2.xml><?xml version="1.0" encoding="utf-8"?>
<worksheet xmlns="http://schemas.openxmlformats.org/spreadsheetml/2006/main">
  <sheetPr>
    <outlinePr summaryBelow="1" summaryRight="1"/>
    <pageSetUpPr/>
  </sheetPr>
  <dimension ref="A1:Q110"/>
  <sheetViews>
    <sheetView showGridLines="0" workbookViewId="0">
      <selection activeCell="A1" sqref="A1"/>
    </sheetView>
  </sheetViews>
  <sheetFormatPr baseColWidth="8" defaultRowHeight="15"/>
  <cols>
    <col width="16" customWidth="1" min="1" max="1"/>
    <col width="16" customWidth="1" min="2" max="2"/>
    <col width="10" customWidth="1" min="3" max="3"/>
    <col width="9" customWidth="1" min="4" max="4"/>
    <col width="9" customWidth="1" min="5" max="5"/>
    <col width="10" customWidth="1" min="6" max="6"/>
    <col width="12" customWidth="1" min="7" max="7"/>
    <col width="10" customWidth="1" min="8" max="8"/>
    <col width="10" customWidth="1" min="9" max="9"/>
    <col width="9" customWidth="1" min="10" max="10"/>
    <col width="10" customWidth="1" min="11" max="11"/>
    <col width="34" customWidth="1" min="12" max="12"/>
    <col width="13" customWidth="1" min="13" max="13"/>
    <col width="12" customWidth="1" min="14" max="14"/>
    <col width="10" customWidth="1" min="15" max="15"/>
    <col width="9" customWidth="1" min="16" max="16"/>
    <col width="11" customWidth="1" min="17" max="17"/>
  </cols>
  <sheetData>
    <row r="1" ht="30" customHeight="1">
      <c r="A1" s="9" t="inlineStr">
        <is>
          <t>TRADE LOG — ONE ROW PER TRADE</t>
        </is>
      </c>
      <c r="B1" s="10" t="n"/>
      <c r="C1" s="10" t="n"/>
      <c r="D1" s="10" t="n"/>
      <c r="E1" s="10" t="n"/>
      <c r="F1" s="10" t="n"/>
      <c r="G1" s="10" t="n"/>
      <c r="H1" s="10" t="n"/>
      <c r="I1" s="10" t="n"/>
      <c r="J1" s="10" t="n"/>
      <c r="K1" s="10" t="n"/>
      <c r="L1" s="10" t="n"/>
      <c r="M1" s="10" t="n"/>
      <c r="N1" s="10" t="n"/>
      <c r="O1" s="10" t="n"/>
      <c r="P1" s="10" t="n"/>
      <c r="Q1" s="10" t="n"/>
    </row>
    <row r="2" ht="40" customHeight="1">
      <c r="A2" s="11" t="inlineStr">
        <is>
          <t>Type in the cream columns (A–L); the shaded columns (M–Q) calculate. Multiplier is 1 for a share and 100 for a standard option contract. The rows below are invented samples: select A8:L31 and press Delete (not whole rows) to log your own.</t>
        </is>
      </c>
    </row>
    <row r="4" ht="30" customHeight="1">
      <c r="A4" s="12" t="inlineStr">
        <is>
          <t>Closed trades</t>
        </is>
      </c>
      <c r="B4" s="12" t="inlineStr">
        <is>
          <t>Wins</t>
        </is>
      </c>
      <c r="C4" s="12" t="inlineStr">
        <is>
          <t>Losses</t>
        </is>
      </c>
      <c r="D4" s="12" t="inlineStr">
        <is>
          <t>Win rate</t>
        </is>
      </c>
      <c r="E4" s="12" t="inlineStr">
        <is>
          <t>Total fees</t>
        </is>
      </c>
      <c r="F4" s="12" t="inlineStr">
        <is>
          <t>Total net P&amp;L</t>
        </is>
      </c>
    </row>
    <row r="5" ht="24" customHeight="1">
      <c r="A5" s="13">
        <f>COUNTIF($P$8:$P$107,"Win")+COUNTIF($P$8:$P$107,"Loss")</f>
        <v/>
      </c>
      <c r="B5" s="13">
        <f>COUNTIF($P$8:$P$107,"Win")</f>
        <v/>
      </c>
      <c r="C5" s="13">
        <f>COUNTIF($P$8:$P$107,"Loss")</f>
        <v/>
      </c>
      <c r="D5" s="14">
        <f>IF((COUNTIF($P$8:$P$107,"Win")+COUNTIF($P$8:$P$107,"Loss"))=0,"",COUNTIF($P$8:$P$107,"Win")/(COUNTIF($P$8:$P$107,"Win")+COUNTIF($P$8:$P$107,"Loss")))</f>
        <v/>
      </c>
      <c r="E5" s="15">
        <f>SUM($J$8:$J$107)</f>
        <v/>
      </c>
      <c r="F5" s="15">
        <f>SUM($M$8:$M$107)</f>
        <v/>
      </c>
    </row>
    <row r="6" ht="22" customHeight="1">
      <c r="A6" s="3" t="inlineStr">
        <is>
          <t>YOUR TRADES (cream = you type, shaded = calculated)</t>
        </is>
      </c>
    </row>
    <row r="7" ht="44" customHeight="1">
      <c r="A7" s="16" t="inlineStr">
        <is>
          <t>Entry date &amp; time</t>
        </is>
      </c>
      <c r="B7" s="16" t="inlineStr">
        <is>
          <t>Exit date &amp; time (blank = open)</t>
        </is>
      </c>
      <c r="C7" s="17" t="inlineStr">
        <is>
          <t>Symbol</t>
        </is>
      </c>
      <c r="D7" s="16" t="inlineStr">
        <is>
          <t>Type</t>
        </is>
      </c>
      <c r="E7" s="16" t="inlineStr">
        <is>
          <t>Side</t>
        </is>
      </c>
      <c r="F7" s="16" t="inlineStr">
        <is>
          <t>Quantity</t>
        </is>
      </c>
      <c r="G7" s="16" t="inlineStr">
        <is>
          <t>Multiplier (1 share, 100 option)</t>
        </is>
      </c>
      <c r="H7" s="16" t="inlineStr">
        <is>
          <t>Entry price</t>
        </is>
      </c>
      <c r="I7" s="16" t="inlineStr">
        <is>
          <t>Exit price</t>
        </is>
      </c>
      <c r="J7" s="16" t="inlineStr">
        <is>
          <t>Fees</t>
        </is>
      </c>
      <c r="K7" s="16" t="inlineStr">
        <is>
          <t>Planned stop</t>
        </is>
      </c>
      <c r="L7" s="17" t="inlineStr">
        <is>
          <t>Notes</t>
        </is>
      </c>
      <c r="M7" s="18" t="inlineStr">
        <is>
          <t>Net P&amp;L (after fees)</t>
        </is>
      </c>
      <c r="N7" s="18" t="inlineStr">
        <is>
          <t>Planned risk $</t>
        </is>
      </c>
      <c r="O7" s="18" t="inlineStr">
        <is>
          <t>R-multiple</t>
        </is>
      </c>
      <c r="P7" s="18" t="inlineStr">
        <is>
          <t>Result</t>
        </is>
      </c>
      <c r="Q7" s="18" t="inlineStr">
        <is>
          <t>Running win rate</t>
        </is>
      </c>
    </row>
    <row r="8" ht="20" customHeight="1">
      <c r="A8" s="19" t="n">
        <v>46174.40416666667</v>
      </c>
      <c r="B8" s="19" t="n">
        <v>46174.54861111111</v>
      </c>
      <c r="C8" s="20" t="inlineStr">
        <is>
          <t>ACME</t>
        </is>
      </c>
      <c r="D8" s="21" t="inlineStr">
        <is>
          <t>Stock</t>
        </is>
      </c>
      <c r="E8" s="21" t="inlineStr">
        <is>
          <t>Long</t>
        </is>
      </c>
      <c r="F8" s="22" t="n">
        <v>125</v>
      </c>
      <c r="G8" s="23" t="n">
        <v>1</v>
      </c>
      <c r="H8" s="24" t="n">
        <v>48.2</v>
      </c>
      <c r="I8" s="24" t="n">
        <v>52</v>
      </c>
      <c r="J8" s="25" t="n">
        <v>2</v>
      </c>
      <c r="K8" s="24" t="n">
        <v>46.2</v>
      </c>
      <c r="L8" s="26" t="inlineStr">
        <is>
          <t>Sample: Bought the first pullback to the rising 20-period average.</t>
        </is>
      </c>
      <c r="M8" s="27">
        <f>IF(OR(C8="",B8="",I8="",F8="",G8="",H8=""),"",(I8-H8)*F8*G8*IF(E8="Short",-1,1)-N(J8))</f>
        <v/>
      </c>
      <c r="N8" s="28">
        <f>IF(OR(C8="",K8="",H8="",F8="",G8=""),"",ABS(H8-K8)*F8*G8)</f>
        <v/>
      </c>
      <c r="O8" s="29">
        <f>IF(AND(ISNUMBER(M8),ISNUMBER(N8)),IF(N8=0,"",M8/N8),"")</f>
        <v/>
      </c>
      <c r="P8" s="30">
        <f>IF(C8="","",IF(ISNUMBER(M8),IF(M8&gt;0,"Win","Loss"),"Open"))</f>
        <v/>
      </c>
      <c r="Q8" s="31">
        <f>IF(OR(C8="",(COUNTIF($P$8:P8,"Win")+COUNTIF($P$8:P8,"Loss"))=0),"",COUNTIF($P$8:P8,"Win")/(COUNTIF($P$8:P8,"Win")+COUNTIF($P$8:P8,"Loss")))</f>
        <v/>
      </c>
    </row>
    <row r="9" ht="20" customHeight="1">
      <c r="A9" s="19" t="n">
        <v>46176.42013888889</v>
      </c>
      <c r="B9" s="19" t="n">
        <v>46178.65277777778</v>
      </c>
      <c r="C9" s="20" t="inlineStr">
        <is>
          <t>GLOBEX</t>
        </is>
      </c>
      <c r="D9" s="21" t="inlineStr">
        <is>
          <t>Stock</t>
        </is>
      </c>
      <c r="E9" s="21" t="inlineStr">
        <is>
          <t>Long</t>
        </is>
      </c>
      <c r="F9" s="22" t="n">
        <v>60</v>
      </c>
      <c r="G9" s="23" t="n">
        <v>1</v>
      </c>
      <c r="H9" s="24" t="n">
        <v>131.4</v>
      </c>
      <c r="I9" s="24" t="n">
        <v>139.4</v>
      </c>
      <c r="J9" s="25" t="n">
        <v>2</v>
      </c>
      <c r="K9" s="24" t="n">
        <v>127.4</v>
      </c>
      <c r="L9" s="26" t="inlineStr">
        <is>
          <t>Sample: Cleared the April high on volume; held for the measured move.</t>
        </is>
      </c>
      <c r="M9" s="27">
        <f>IF(OR(C9="",B9="",I9="",F9="",G9="",H9=""),"",(I9-H9)*F9*G9*IF(E9="Short",-1,1)-N(J9))</f>
        <v/>
      </c>
      <c r="N9" s="28">
        <f>IF(OR(C9="",K9="",H9="",F9="",G9=""),"",ABS(H9-K9)*F9*G9)</f>
        <v/>
      </c>
      <c r="O9" s="29">
        <f>IF(AND(ISNUMBER(M9),ISNUMBER(N9)),IF(N9=0,"",M9/N9),"")</f>
        <v/>
      </c>
      <c r="P9" s="30">
        <f>IF(C9="","",IF(ISNUMBER(M9),IF(M9&gt;0,"Win","Loss"),"Open"))</f>
        <v/>
      </c>
      <c r="Q9" s="31">
        <f>IF(OR(C9="",(COUNTIF($P$8:P9,"Win")+COUNTIF($P$8:P9,"Loss"))=0),"",COUNTIF($P$8:P9,"Win")/(COUNTIF($P$8:P9,"Win")+COUNTIF($P$8:P9,"Loss")))</f>
        <v/>
      </c>
    </row>
    <row r="10" ht="20" customHeight="1">
      <c r="A10" s="19" t="n">
        <v>46181.46875</v>
      </c>
      <c r="B10" s="19" t="n">
        <v>46183.4375</v>
      </c>
      <c r="C10" s="20" t="inlineStr">
        <is>
          <t>ACME 52C</t>
        </is>
      </c>
      <c r="D10" s="21" t="inlineStr">
        <is>
          <t>Option</t>
        </is>
      </c>
      <c r="E10" s="21" t="inlineStr">
        <is>
          <t>Long</t>
        </is>
      </c>
      <c r="F10" s="22" t="n">
        <v>5</v>
      </c>
      <c r="G10" s="23" t="n">
        <v>100</v>
      </c>
      <c r="H10" s="24" t="n">
        <v>2.4</v>
      </c>
      <c r="I10" s="24" t="n">
        <v>4</v>
      </c>
      <c r="J10" s="25" t="n">
        <v>6.5</v>
      </c>
      <c r="K10" s="24" t="n">
        <v>1.4</v>
      </c>
      <c r="L10" s="26" t="inlineStr">
        <is>
          <t>Sample: Calls into earnings; sold half the day after, rest the next.</t>
        </is>
      </c>
      <c r="M10" s="27">
        <f>IF(OR(C10="",B10="",I10="",F10="",G10="",H10=""),"",(I10-H10)*F10*G10*IF(E10="Short",-1,1)-N(J10))</f>
        <v/>
      </c>
      <c r="N10" s="28">
        <f>IF(OR(C10="",K10="",H10="",F10="",G10=""),"",ABS(H10-K10)*F10*G10)</f>
        <v/>
      </c>
      <c r="O10" s="29">
        <f>IF(AND(ISNUMBER(M10),ISNUMBER(N10)),IF(N10=0,"",M10/N10),"")</f>
        <v/>
      </c>
      <c r="P10" s="30">
        <f>IF(C10="","",IF(ISNUMBER(M10),IF(M10&gt;0,"Win","Loss"),"Open"))</f>
        <v/>
      </c>
      <c r="Q10" s="31">
        <f>IF(OR(C10="",(COUNTIF($P$8:P10,"Win")+COUNTIF($P$8:P10,"Loss"))=0),"",COUNTIF($P$8:P10,"Win")/(COUNTIF($P$8:P10,"Win")+COUNTIF($P$8:P10,"Loss")))</f>
        <v/>
      </c>
    </row>
    <row r="11" ht="20" customHeight="1">
      <c r="A11" s="19" t="n">
        <v>46184.40138888889</v>
      </c>
      <c r="B11" s="19" t="n">
        <v>46184.51388888889</v>
      </c>
      <c r="C11" s="20" t="inlineStr">
        <is>
          <t>INITECH</t>
        </is>
      </c>
      <c r="D11" s="21" t="inlineStr">
        <is>
          <t>Stock</t>
        </is>
      </c>
      <c r="E11" s="21" t="inlineStr">
        <is>
          <t>Short</t>
        </is>
      </c>
      <c r="F11" s="22" t="n">
        <v>400</v>
      </c>
      <c r="G11" s="23" t="n">
        <v>1</v>
      </c>
      <c r="H11" s="24" t="n">
        <v>21.3</v>
      </c>
      <c r="I11" s="24" t="n">
        <v>20.76</v>
      </c>
      <c r="J11" s="25" t="n">
        <v>2</v>
      </c>
      <c r="K11" s="24" t="n">
        <v>21.9</v>
      </c>
      <c r="L11" s="26" t="inlineStr">
        <is>
          <t>Sample: Faded the gap up into prior resistance.</t>
        </is>
      </c>
      <c r="M11" s="27">
        <f>IF(OR(C11="",B11="",I11="",F11="",G11="",H11=""),"",(I11-H11)*F11*G11*IF(E11="Short",-1,1)-N(J11))</f>
        <v/>
      </c>
      <c r="N11" s="28">
        <f>IF(OR(C11="",K11="",H11="",F11="",G11=""),"",ABS(H11-K11)*F11*G11)</f>
        <v/>
      </c>
      <c r="O11" s="29">
        <f>IF(AND(ISNUMBER(M11),ISNUMBER(N11)),IF(N11=0,"",M11/N11),"")</f>
        <v/>
      </c>
      <c r="P11" s="30">
        <f>IF(C11="","",IF(ISNUMBER(M11),IF(M11&gt;0,"Win","Loss"),"Open"))</f>
        <v/>
      </c>
      <c r="Q11" s="31">
        <f>IF(OR(C11="",(COUNTIF($P$8:P11,"Win")+COUNTIF($P$8:P11,"Loss"))=0),"",COUNTIF($P$8:P11,"Win")/(COUNTIF($P$8:P11,"Win")+COUNTIF($P$8:P11,"Loss")))</f>
        <v/>
      </c>
    </row>
    <row r="12" ht="20" customHeight="1">
      <c r="A12" s="19" t="n">
        <v>46188.425</v>
      </c>
      <c r="B12" s="19" t="n">
        <v>46188.66319444445</v>
      </c>
      <c r="C12" s="20" t="inlineStr">
        <is>
          <t>ACME</t>
        </is>
      </c>
      <c r="D12" s="21" t="inlineStr">
        <is>
          <t>Stock</t>
        </is>
      </c>
      <c r="E12" s="21" t="inlineStr">
        <is>
          <t>Long</t>
        </is>
      </c>
      <c r="F12" s="22" t="n">
        <v>120</v>
      </c>
      <c r="G12" s="23" t="n">
        <v>1</v>
      </c>
      <c r="H12" s="24" t="n">
        <v>49.1</v>
      </c>
      <c r="I12" s="24" t="n">
        <v>47.1</v>
      </c>
      <c r="J12" s="25" t="n">
        <v>2</v>
      </c>
      <c r="K12" s="24" t="n">
        <v>47.1</v>
      </c>
      <c r="L12" s="26" t="inlineStr">
        <is>
          <t>Sample: Pullback kept falling; stop hit late in the day.</t>
        </is>
      </c>
      <c r="M12" s="27">
        <f>IF(OR(C12="",B12="",I12="",F12="",G12="",H12=""),"",(I12-H12)*F12*G12*IF(E12="Short",-1,1)-N(J12))</f>
        <v/>
      </c>
      <c r="N12" s="28">
        <f>IF(OR(C12="",K12="",H12="",F12="",G12=""),"",ABS(H12-K12)*F12*G12)</f>
        <v/>
      </c>
      <c r="O12" s="29">
        <f>IF(AND(ISNUMBER(M12),ISNUMBER(N12)),IF(N12=0,"",M12/N12),"")</f>
        <v/>
      </c>
      <c r="P12" s="30">
        <f>IF(C12="","",IF(ISNUMBER(M12),IF(M12&gt;0,"Win","Loss"),"Open"))</f>
        <v/>
      </c>
      <c r="Q12" s="31">
        <f>IF(OR(C12="",(COUNTIF($P$8:P12,"Win")+COUNTIF($P$8:P12,"Loss"))=0),"",COUNTIF($P$8:P12,"Win")/(COUNTIF($P$8:P12,"Win")+COUNTIF($P$8:P12,"Loss")))</f>
        <v/>
      </c>
    </row>
    <row r="13" ht="20" customHeight="1">
      <c r="A13" s="19" t="n">
        <v>46196.40555555555</v>
      </c>
      <c r="B13" s="19" t="n">
        <v>46196.59166666667</v>
      </c>
      <c r="C13" s="20" t="inlineStr">
        <is>
          <t>GLOBEX</t>
        </is>
      </c>
      <c r="D13" s="21" t="inlineStr">
        <is>
          <t>Stock</t>
        </is>
      </c>
      <c r="E13" s="21" t="inlineStr">
        <is>
          <t>Long</t>
        </is>
      </c>
      <c r="F13" s="22" t="n">
        <v>65</v>
      </c>
      <c r="G13" s="23" t="n">
        <v>1</v>
      </c>
      <c r="H13" s="24" t="n">
        <v>128.6</v>
      </c>
      <c r="I13" s="24" t="n">
        <v>135.26</v>
      </c>
      <c r="J13" s="25" t="n">
        <v>2</v>
      </c>
      <c r="K13" s="24" t="n">
        <v>124.9</v>
      </c>
      <c r="L13" s="26" t="inlineStr">
        <is>
          <t>Sample: Bounced off the 50-day line; partial at 1R, rest at target.</t>
        </is>
      </c>
      <c r="M13" s="27">
        <f>IF(OR(C13="",B13="",I13="",F13="",G13="",H13=""),"",(I13-H13)*F13*G13*IF(E13="Short",-1,1)-N(J13))</f>
        <v/>
      </c>
      <c r="N13" s="28">
        <f>IF(OR(C13="",K13="",H13="",F13="",G13=""),"",ABS(H13-K13)*F13*G13)</f>
        <v/>
      </c>
      <c r="O13" s="29">
        <f>IF(AND(ISNUMBER(M13),ISNUMBER(N13)),IF(N13=0,"",M13/N13),"")</f>
        <v/>
      </c>
      <c r="P13" s="30">
        <f>IF(C13="","",IF(ISNUMBER(M13),IF(M13&gt;0,"Win","Loss"),"Open"))</f>
        <v/>
      </c>
      <c r="Q13" s="31">
        <f>IF(OR(C13="",(COUNTIF($P$8:P13,"Win")+COUNTIF($P$8:P13,"Loss"))=0),"",COUNTIF($P$8:P13,"Win")/(COUNTIF($P$8:P13,"Win")+COUNTIF($P$8:P13,"Loss")))</f>
        <v/>
      </c>
    </row>
    <row r="14" ht="20" customHeight="1">
      <c r="A14" s="19" t="n">
        <v>46204.41805555556</v>
      </c>
      <c r="B14" s="19" t="n">
        <v>46205.64583333334</v>
      </c>
      <c r="C14" s="20" t="inlineStr">
        <is>
          <t>INITECH</t>
        </is>
      </c>
      <c r="D14" s="21" t="inlineStr">
        <is>
          <t>Stock</t>
        </is>
      </c>
      <c r="E14" s="21" t="inlineStr">
        <is>
          <t>Long</t>
        </is>
      </c>
      <c r="F14" s="22" t="n">
        <v>400</v>
      </c>
      <c r="G14" s="23" t="n">
        <v>1</v>
      </c>
      <c r="H14" s="24" t="n">
        <v>20.4</v>
      </c>
      <c r="I14" s="24" t="n">
        <v>21.6</v>
      </c>
      <c r="J14" s="25" t="n">
        <v>2</v>
      </c>
      <c r="K14" s="24" t="n">
        <v>19.8</v>
      </c>
      <c r="L14" s="26" t="inlineStr">
        <is>
          <t>Sample: Held the 20-day average; target hit next afternoon.</t>
        </is>
      </c>
      <c r="M14" s="27">
        <f>IF(OR(C14="",B14="",I14="",F14="",G14="",H14=""),"",(I14-H14)*F14*G14*IF(E14="Short",-1,1)-N(J14))</f>
        <v/>
      </c>
      <c r="N14" s="28">
        <f>IF(OR(C14="",K14="",H14="",F14="",G14=""),"",ABS(H14-K14)*F14*G14)</f>
        <v/>
      </c>
      <c r="O14" s="29">
        <f>IF(AND(ISNUMBER(M14),ISNUMBER(N14)),IF(N14=0,"",M14/N14),"")</f>
        <v/>
      </c>
      <c r="P14" s="30">
        <f>IF(C14="","",IF(ISNUMBER(M14),IF(M14&gt;0,"Win","Loss"),"Open"))</f>
        <v/>
      </c>
      <c r="Q14" s="31">
        <f>IF(OR(C14="",(COUNTIF($P$8:P14,"Win")+COUNTIF($P$8:P14,"Loss"))=0),"",COUNTIF($P$8:P14,"Win")/(COUNTIF($P$8:P14,"Win")+COUNTIF($P$8:P14,"Loss")))</f>
        <v/>
      </c>
    </row>
    <row r="15" ht="20" customHeight="1">
      <c r="A15" s="19" t="n">
        <v>46210.47222222222</v>
      </c>
      <c r="B15" s="19" t="n">
        <v>46212.58680555555</v>
      </c>
      <c r="C15" s="20" t="inlineStr">
        <is>
          <t>GLOBEX 125P</t>
        </is>
      </c>
      <c r="D15" s="21" t="inlineStr">
        <is>
          <t>Option</t>
        </is>
      </c>
      <c r="E15" s="21" t="inlineStr">
        <is>
          <t>Long</t>
        </is>
      </c>
      <c r="F15" s="22" t="n">
        <v>4</v>
      </c>
      <c r="G15" s="23" t="n">
        <v>100</v>
      </c>
      <c r="H15" s="24" t="n">
        <v>3.1</v>
      </c>
      <c r="I15" s="24" t="n">
        <v>1.9</v>
      </c>
      <c r="J15" s="25" t="n">
        <v>5.2</v>
      </c>
      <c r="K15" s="24" t="n">
        <v>1.9</v>
      </c>
      <c r="L15" s="26" t="inlineStr">
        <is>
          <t>Sample: Puts on the stretch; it kept stretching.</t>
        </is>
      </c>
      <c r="M15" s="27">
        <f>IF(OR(C15="",B15="",I15="",F15="",G15="",H15=""),"",(I15-H15)*F15*G15*IF(E15="Short",-1,1)-N(J15))</f>
        <v/>
      </c>
      <c r="N15" s="28">
        <f>IF(OR(C15="",K15="",H15="",F15="",G15=""),"",ABS(H15-K15)*F15*G15)</f>
        <v/>
      </c>
      <c r="O15" s="29">
        <f>IF(AND(ISNUMBER(M15),ISNUMBER(N15)),IF(N15=0,"",M15/N15),"")</f>
        <v/>
      </c>
      <c r="P15" s="30">
        <f>IF(C15="","",IF(ISNUMBER(M15),IF(M15&gt;0,"Win","Loss"),"Open"))</f>
        <v/>
      </c>
      <c r="Q15" s="31">
        <f>IF(OR(C15="",(COUNTIF($P$8:P15,"Win")+COUNTIF($P$8:P15,"Loss"))=0),"",COUNTIF($P$8:P15,"Win")/(COUNTIF($P$8:P15,"Win")+COUNTIF($P$8:P15,"Loss")))</f>
        <v/>
      </c>
    </row>
    <row r="16" ht="20" customHeight="1">
      <c r="A16" s="19" t="n">
        <v>46213.41527777778</v>
      </c>
      <c r="B16" s="19" t="n">
        <v>46213.52430555555</v>
      </c>
      <c r="C16" s="20" t="inlineStr">
        <is>
          <t>ACME</t>
        </is>
      </c>
      <c r="D16" s="21" t="inlineStr">
        <is>
          <t>Stock</t>
        </is>
      </c>
      <c r="E16" s="21" t="inlineStr">
        <is>
          <t>Long</t>
        </is>
      </c>
      <c r="F16" s="22" t="n">
        <v>130</v>
      </c>
      <c r="G16" s="23" t="n">
        <v>1</v>
      </c>
      <c r="H16" s="24" t="n">
        <v>50.8</v>
      </c>
      <c r="I16" s="24" t="n">
        <v>53.65</v>
      </c>
      <c r="J16" s="25" t="n">
        <v>2</v>
      </c>
      <c r="K16" s="24" t="n">
        <v>48.9</v>
      </c>
      <c r="L16" s="26" t="inlineStr">
        <is>
          <t>Sample: Broke the June high; sold into the afternoon push.</t>
        </is>
      </c>
      <c r="M16" s="27">
        <f>IF(OR(C16="",B16="",I16="",F16="",G16="",H16=""),"",(I16-H16)*F16*G16*IF(E16="Short",-1,1)-N(J16))</f>
        <v/>
      </c>
      <c r="N16" s="28">
        <f>IF(OR(C16="",K16="",H16="",F16="",G16=""),"",ABS(H16-K16)*F16*G16)</f>
        <v/>
      </c>
      <c r="O16" s="29">
        <f>IF(AND(ISNUMBER(M16),ISNUMBER(N16)),IF(N16=0,"",M16/N16),"")</f>
        <v/>
      </c>
      <c r="P16" s="30">
        <f>IF(C16="","",IF(ISNUMBER(M16),IF(M16&gt;0,"Win","Loss"),"Open"))</f>
        <v/>
      </c>
      <c r="Q16" s="31">
        <f>IF(OR(C16="",(COUNTIF($P$8:P16,"Win")+COUNTIF($P$8:P16,"Loss"))=0),"",COUNTIF($P$8:P16,"Win")/(COUNTIF($P$8:P16,"Win")+COUNTIF($P$8:P16,"Loss")))</f>
        <v/>
      </c>
    </row>
    <row r="17" ht="20" customHeight="1">
      <c r="A17" s="19" t="n">
        <v>46224.42013888889</v>
      </c>
      <c r="B17" s="19" t="n">
        <v>46226.55555555555</v>
      </c>
      <c r="C17" s="20" t="inlineStr">
        <is>
          <t>GLOBEX</t>
        </is>
      </c>
      <c r="D17" s="21" t="inlineStr">
        <is>
          <t>Stock</t>
        </is>
      </c>
      <c r="E17" s="21" t="inlineStr">
        <is>
          <t>Long</t>
        </is>
      </c>
      <c r="F17" s="22" t="n">
        <v>60</v>
      </c>
      <c r="G17" s="23" t="n">
        <v>1</v>
      </c>
      <c r="H17" s="24" t="n">
        <v>133.9</v>
      </c>
      <c r="I17" s="24" t="n">
        <v>141.7</v>
      </c>
      <c r="J17" s="25" t="n">
        <v>2</v>
      </c>
      <c r="K17" s="24" t="n">
        <v>130</v>
      </c>
      <c r="L17" s="26" t="inlineStr">
        <is>
          <t>Sample: Second pullback in the trend; target hit.</t>
        </is>
      </c>
      <c r="M17" s="27">
        <f>IF(OR(C17="",B17="",I17="",F17="",G17="",H17=""),"",(I17-H17)*F17*G17*IF(E17="Short",-1,1)-N(J17))</f>
        <v/>
      </c>
      <c r="N17" s="28">
        <f>IF(OR(C17="",K17="",H17="",F17="",G17=""),"",ABS(H17-K17)*F17*G17)</f>
        <v/>
      </c>
      <c r="O17" s="29">
        <f>IF(AND(ISNUMBER(M17),ISNUMBER(N17)),IF(N17=0,"",M17/N17),"")</f>
        <v/>
      </c>
      <c r="P17" s="30">
        <f>IF(C17="","",IF(ISNUMBER(M17),IF(M17&gt;0,"Win","Loss"),"Open"))</f>
        <v/>
      </c>
      <c r="Q17" s="31">
        <f>IF(OR(C17="",(COUNTIF($P$8:P17,"Win")+COUNTIF($P$8:P17,"Loss"))=0),"",COUNTIF($P$8:P17,"Win")/(COUNTIF($P$8:P17,"Win")+COUNTIF($P$8:P17,"Loss")))</f>
        <v/>
      </c>
    </row>
    <row r="18" ht="20" customHeight="1">
      <c r="A18" s="19" t="n">
        <v>46225.46527777778</v>
      </c>
      <c r="B18" s="19" t="n">
        <v>46227.42013888889</v>
      </c>
      <c r="C18" s="20" t="inlineStr">
        <is>
          <t>INITECH 22C</t>
        </is>
      </c>
      <c r="D18" s="21" t="inlineStr">
        <is>
          <t>Option</t>
        </is>
      </c>
      <c r="E18" s="21" t="inlineStr">
        <is>
          <t>Long</t>
        </is>
      </c>
      <c r="F18" s="22" t="n">
        <v>8</v>
      </c>
      <c r="G18" s="23" t="n">
        <v>100</v>
      </c>
      <c r="H18" s="24" t="n">
        <v>0.95</v>
      </c>
      <c r="I18" s="24" t="n">
        <v>1.9</v>
      </c>
      <c r="J18" s="25" t="n">
        <v>10.4</v>
      </c>
      <c r="K18" s="24" t="n">
        <v>0.55</v>
      </c>
      <c r="L18" s="26" t="inlineStr">
        <is>
          <t>Sample: Small call position into earnings; gapped through target.</t>
        </is>
      </c>
      <c r="M18" s="27">
        <f>IF(OR(C18="",B18="",I18="",F18="",G18="",H18=""),"",(I18-H18)*F18*G18*IF(E18="Short",-1,1)-N(J18))</f>
        <v/>
      </c>
      <c r="N18" s="28">
        <f>IF(OR(C18="",K18="",H18="",F18="",G18=""),"",ABS(H18-K18)*F18*G18)</f>
        <v/>
      </c>
      <c r="O18" s="29">
        <f>IF(AND(ISNUMBER(M18),ISNUMBER(N18)),IF(N18=0,"",M18/N18),"")</f>
        <v/>
      </c>
      <c r="P18" s="30">
        <f>IF(C18="","",IF(ISNUMBER(M18),IF(M18&gt;0,"Win","Loss"),"Open"))</f>
        <v/>
      </c>
      <c r="Q18" s="31">
        <f>IF(OR(C18="",(COUNTIF($P$8:P18,"Win")+COUNTIF($P$8:P18,"Loss"))=0),"",COUNTIF($P$8:P18,"Win")/(COUNTIF($P$8:P18,"Win")+COUNTIF($P$8:P18,"Loss")))</f>
        <v/>
      </c>
    </row>
    <row r="19" ht="20" customHeight="1">
      <c r="A19" s="19" t="n">
        <v>46233.42708333334</v>
      </c>
      <c r="B19" s="19" t="n">
        <v>46234.63888888889</v>
      </c>
      <c r="C19" s="20" t="inlineStr">
        <is>
          <t>ACME 55C</t>
        </is>
      </c>
      <c r="D19" s="21" t="inlineStr">
        <is>
          <t>Option</t>
        </is>
      </c>
      <c r="E19" s="21" t="inlineStr">
        <is>
          <t>Long</t>
        </is>
      </c>
      <c r="F19" s="22" t="n">
        <v>6</v>
      </c>
      <c r="G19" s="23" t="n">
        <v>100</v>
      </c>
      <c r="H19" s="24" t="n">
        <v>1.8</v>
      </c>
      <c r="I19" s="24" t="n">
        <v>1.1</v>
      </c>
      <c r="J19" s="25" t="n">
        <v>7.8</v>
      </c>
      <c r="K19" s="24" t="n">
        <v>1.1</v>
      </c>
      <c r="L19" s="26" t="inlineStr">
        <is>
          <t>Sample: Held calls through the jobs report; IV crush and a miss.</t>
        </is>
      </c>
      <c r="M19" s="27">
        <f>IF(OR(C19="",B19="",I19="",F19="",G19="",H19=""),"",(I19-H19)*F19*G19*IF(E19="Short",-1,1)-N(J19))</f>
        <v/>
      </c>
      <c r="N19" s="28">
        <f>IF(OR(C19="",K19="",H19="",F19="",G19=""),"",ABS(H19-K19)*F19*G19)</f>
        <v/>
      </c>
      <c r="O19" s="29">
        <f>IF(AND(ISNUMBER(M19),ISNUMBER(N19)),IF(N19=0,"",M19/N19),"")</f>
        <v/>
      </c>
      <c r="P19" s="30">
        <f>IF(C19="","",IF(ISNUMBER(M19),IF(M19&gt;0,"Win","Loss"),"Open"))</f>
        <v/>
      </c>
      <c r="Q19" s="31">
        <f>IF(OR(C19="",(COUNTIF($P$8:P19,"Win")+COUNTIF($P$8:P19,"Loss"))=0),"",COUNTIF($P$8:P19,"Win")/(COUNTIF($P$8:P19,"Win")+COUNTIF($P$8:P19,"Loss")))</f>
        <v/>
      </c>
    </row>
    <row r="20" ht="20" customHeight="1">
      <c r="A20" s="19" t="n">
        <v>46238.40833333333</v>
      </c>
      <c r="B20" s="19" t="n">
        <v>46238.55208333334</v>
      </c>
      <c r="C20" s="20" t="inlineStr">
        <is>
          <t>GLOBEX</t>
        </is>
      </c>
      <c r="D20" s="21" t="inlineStr">
        <is>
          <t>Stock</t>
        </is>
      </c>
      <c r="E20" s="21" t="inlineStr">
        <is>
          <t>Short</t>
        </is>
      </c>
      <c r="F20" s="22" t="n">
        <v>60</v>
      </c>
      <c r="G20" s="23" t="n">
        <v>1</v>
      </c>
      <c r="H20" s="24" t="n">
        <v>138.2</v>
      </c>
      <c r="I20" s="24" t="n">
        <v>132.44</v>
      </c>
      <c r="J20" s="25" t="n">
        <v>2</v>
      </c>
      <c r="K20" s="24" t="n">
        <v>141.8</v>
      </c>
      <c r="L20" s="26" t="inlineStr">
        <is>
          <t>Sample: Faded the blow-off above the upper band.</t>
        </is>
      </c>
      <c r="M20" s="27">
        <f>IF(OR(C20="",B20="",I20="",F20="",G20="",H20=""),"",(I20-H20)*F20*G20*IF(E20="Short",-1,1)-N(J20))</f>
        <v/>
      </c>
      <c r="N20" s="28">
        <f>IF(OR(C20="",K20="",H20="",F20="",G20=""),"",ABS(H20-K20)*F20*G20)</f>
        <v/>
      </c>
      <c r="O20" s="29">
        <f>IF(AND(ISNUMBER(M20),ISNUMBER(N20)),IF(N20=0,"",M20/N20),"")</f>
        <v/>
      </c>
      <c r="P20" s="30">
        <f>IF(C20="","",IF(ISNUMBER(M20),IF(M20&gt;0,"Win","Loss"),"Open"))</f>
        <v/>
      </c>
      <c r="Q20" s="31">
        <f>IF(OR(C20="",(COUNTIF($P$8:P20,"Win")+COUNTIF($P$8:P20,"Loss"))=0),"",COUNTIF($P$8:P20,"Win")/(COUNTIF($P$8:P20,"Win")+COUNTIF($P$8:P20,"Loss")))</f>
        <v/>
      </c>
    </row>
    <row r="21" ht="20" customHeight="1">
      <c r="A21" s="19" t="n">
        <v>46245.42222222222</v>
      </c>
      <c r="B21" s="19" t="n">
        <v>46245.61805555555</v>
      </c>
      <c r="C21" s="20" t="inlineStr">
        <is>
          <t>INITECH</t>
        </is>
      </c>
      <c r="D21" s="21" t="inlineStr">
        <is>
          <t>Stock</t>
        </is>
      </c>
      <c r="E21" s="21" t="inlineStr">
        <is>
          <t>Long</t>
        </is>
      </c>
      <c r="F21" s="22" t="n">
        <v>400</v>
      </c>
      <c r="G21" s="23" t="n">
        <v>1</v>
      </c>
      <c r="H21" s="24" t="n">
        <v>21.8</v>
      </c>
      <c r="I21" s="24" t="n">
        <v>21.2</v>
      </c>
      <c r="J21" s="25" t="n">
        <v>2</v>
      </c>
      <c r="K21" s="24" t="n">
        <v>21.2</v>
      </c>
      <c r="L21" s="26" t="inlineStr">
        <is>
          <t>Sample: Breakout above $22 reversed on a sector downgrade.</t>
        </is>
      </c>
      <c r="M21" s="27">
        <f>IF(OR(C21="",B21="",I21="",F21="",G21="",H21=""),"",(I21-H21)*F21*G21*IF(E21="Short",-1,1)-N(J21))</f>
        <v/>
      </c>
      <c r="N21" s="28">
        <f>IF(OR(C21="",K21="",H21="",F21="",G21=""),"",ABS(H21-K21)*F21*G21)</f>
        <v/>
      </c>
      <c r="O21" s="29">
        <f>IF(AND(ISNUMBER(M21),ISNUMBER(N21)),IF(N21=0,"",M21/N21),"")</f>
        <v/>
      </c>
      <c r="P21" s="30">
        <f>IF(C21="","",IF(ISNUMBER(M21),IF(M21&gt;0,"Win","Loss"),"Open"))</f>
        <v/>
      </c>
      <c r="Q21" s="31">
        <f>IF(OR(C21="",(COUNTIF($P$8:P21,"Win")+COUNTIF($P$8:P21,"Loss"))=0),"",COUNTIF($P$8:P21,"Win")/(COUNTIF($P$8:P21,"Win")+COUNTIF($P$8:P21,"Loss")))</f>
        <v/>
      </c>
    </row>
    <row r="22" ht="20" customHeight="1">
      <c r="A22" s="19" t="n">
        <v>46246.39930555555</v>
      </c>
      <c r="B22" s="19" t="n">
        <v>46246.41111111111</v>
      </c>
      <c r="C22" s="20" t="inlineStr">
        <is>
          <t>INITECH</t>
        </is>
      </c>
      <c r="D22" s="21" t="inlineStr">
        <is>
          <t>Stock</t>
        </is>
      </c>
      <c r="E22" s="21" t="inlineStr">
        <is>
          <t>Long</t>
        </is>
      </c>
      <c r="F22" s="22" t="n">
        <v>600</v>
      </c>
      <c r="G22" s="23" t="n">
        <v>1</v>
      </c>
      <c r="H22" s="24" t="n">
        <v>21.4</v>
      </c>
      <c r="I22" s="24" t="n">
        <v>20.8</v>
      </c>
      <c r="J22" s="25" t="n">
        <v>2</v>
      </c>
      <c r="K22" s="24" t="n">
        <v>21</v>
      </c>
      <c r="L22" s="26" t="inlineStr">
        <is>
          <t>Sample: Bought it back the next morning to make it back.</t>
        </is>
      </c>
      <c r="M22" s="27">
        <f>IF(OR(C22="",B22="",I22="",F22="",G22="",H22=""),"",(I22-H22)*F22*G22*IF(E22="Short",-1,1)-N(J22))</f>
        <v/>
      </c>
      <c r="N22" s="28">
        <f>IF(OR(C22="",K22="",H22="",F22="",G22=""),"",ABS(H22-K22)*F22*G22)</f>
        <v/>
      </c>
      <c r="O22" s="29">
        <f>IF(AND(ISNUMBER(M22),ISNUMBER(N22)),IF(N22=0,"",M22/N22),"")</f>
        <v/>
      </c>
      <c r="P22" s="30">
        <f>IF(C22="","",IF(ISNUMBER(M22),IF(M22&gt;0,"Win","Loss"),"Open"))</f>
        <v/>
      </c>
      <c r="Q22" s="31">
        <f>IF(OR(C22="",(COUNTIF($P$8:P22,"Win")+COUNTIF($P$8:P22,"Loss"))=0),"",COUNTIF($P$8:P22,"Win")/(COUNTIF($P$8:P22,"Win")+COUNTIF($P$8:P22,"Loss")))</f>
        <v/>
      </c>
    </row>
    <row r="23" ht="20" customHeight="1">
      <c r="A23" s="19" t="n">
        <v>46252.41736111111</v>
      </c>
      <c r="B23" s="19" t="n">
        <v>46254.47569444445</v>
      </c>
      <c r="C23" s="20" t="inlineStr">
        <is>
          <t>ACME</t>
        </is>
      </c>
      <c r="D23" s="21" t="inlineStr">
        <is>
          <t>Stock</t>
        </is>
      </c>
      <c r="E23" s="21" t="inlineStr">
        <is>
          <t>Long</t>
        </is>
      </c>
      <c r="F23" s="22" t="n">
        <v>125</v>
      </c>
      <c r="G23" s="23" t="n">
        <v>1</v>
      </c>
      <c r="H23" s="24" t="n">
        <v>51.6</v>
      </c>
      <c r="I23" s="24" t="n">
        <v>55.6</v>
      </c>
      <c r="J23" s="25" t="n">
        <v>2</v>
      </c>
      <c r="K23" s="24" t="n">
        <v>49.6</v>
      </c>
      <c r="L23" s="26" t="inlineStr">
        <is>
          <t>Sample: Pullback to the breakout level held; target.</t>
        </is>
      </c>
      <c r="M23" s="27">
        <f>IF(OR(C23="",B23="",I23="",F23="",G23="",H23=""),"",(I23-H23)*F23*G23*IF(E23="Short",-1,1)-N(J23))</f>
        <v/>
      </c>
      <c r="N23" s="28">
        <f>IF(OR(C23="",K23="",H23="",F23="",G23=""),"",ABS(H23-K23)*F23*G23)</f>
        <v/>
      </c>
      <c r="O23" s="29">
        <f>IF(AND(ISNUMBER(M23),ISNUMBER(N23)),IF(N23=0,"",M23/N23),"")</f>
        <v/>
      </c>
      <c r="P23" s="30">
        <f>IF(C23="","",IF(ISNUMBER(M23),IF(M23&gt;0,"Win","Loss"),"Open"))</f>
        <v/>
      </c>
      <c r="Q23" s="31">
        <f>IF(OR(C23="",(COUNTIF($P$8:P23,"Win")+COUNTIF($P$8:P23,"Loss"))=0),"",COUNTIF($P$8:P23,"Win")/(COUNTIF($P$8:P23,"Win")+COUNTIF($P$8:P23,"Loss")))</f>
        <v/>
      </c>
    </row>
    <row r="24" ht="20" customHeight="1">
      <c r="A24" s="19" t="n">
        <v>46266.41319444445</v>
      </c>
      <c r="B24" s="19" t="n">
        <v>46268.63194444445</v>
      </c>
      <c r="C24" s="20" t="inlineStr">
        <is>
          <t>GLOBEX 140C</t>
        </is>
      </c>
      <c r="D24" s="21" t="inlineStr">
        <is>
          <t>Option</t>
        </is>
      </c>
      <c r="E24" s="21" t="inlineStr">
        <is>
          <t>Long</t>
        </is>
      </c>
      <c r="F24" s="22" t="n">
        <v>4</v>
      </c>
      <c r="G24" s="23" t="n">
        <v>100</v>
      </c>
      <c r="H24" s="24" t="n">
        <v>2.7</v>
      </c>
      <c r="I24" s="24" t="n">
        <v>4.2</v>
      </c>
      <c r="J24" s="25" t="n">
        <v>5.2</v>
      </c>
      <c r="K24" s="24" t="n">
        <v>1.7</v>
      </c>
      <c r="L24" s="26" t="inlineStr">
        <is>
          <t>Sample: Calls on the all-time-high breakout.</t>
        </is>
      </c>
      <c r="M24" s="27">
        <f>IF(OR(C24="",B24="",I24="",F24="",G24="",H24=""),"",(I24-H24)*F24*G24*IF(E24="Short",-1,1)-N(J24))</f>
        <v/>
      </c>
      <c r="N24" s="28">
        <f>IF(OR(C24="",K24="",H24="",F24="",G24=""),"",ABS(H24-K24)*F24*G24)</f>
        <v/>
      </c>
      <c r="O24" s="29">
        <f>IF(AND(ISNUMBER(M24),ISNUMBER(N24)),IF(N24=0,"",M24/N24),"")</f>
        <v/>
      </c>
      <c r="P24" s="30">
        <f>IF(C24="","",IF(ISNUMBER(M24),IF(M24&gt;0,"Win","Loss"),"Open"))</f>
        <v/>
      </c>
      <c r="Q24" s="31">
        <f>IF(OR(C24="",(COUNTIF($P$8:P24,"Win")+COUNTIF($P$8:P24,"Loss"))=0),"",COUNTIF($P$8:P24,"Win")/(COUNTIF($P$8:P24,"Win")+COUNTIF($P$8:P24,"Loss")))</f>
        <v/>
      </c>
    </row>
    <row r="25" ht="20" customHeight="1">
      <c r="A25" s="19" t="n">
        <v>46279.41805555556</v>
      </c>
      <c r="B25" s="19" t="n">
        <v>46281.57291666666</v>
      </c>
      <c r="C25" s="20" t="inlineStr">
        <is>
          <t>ACME</t>
        </is>
      </c>
      <c r="D25" s="21" t="inlineStr">
        <is>
          <t>Stock</t>
        </is>
      </c>
      <c r="E25" s="21" t="inlineStr">
        <is>
          <t>Long</t>
        </is>
      </c>
      <c r="F25" s="22" t="n">
        <v>125</v>
      </c>
      <c r="G25" s="23" t="n">
        <v>1</v>
      </c>
      <c r="H25" s="24" t="n">
        <v>53.1</v>
      </c>
      <c r="I25" s="24" t="n">
        <v>56.7</v>
      </c>
      <c r="J25" s="25" t="n">
        <v>2</v>
      </c>
      <c r="K25" s="24" t="n">
        <v>51.1</v>
      </c>
      <c r="L25" s="26" t="inlineStr">
        <is>
          <t>Sample: Third clean pullback of the trend.</t>
        </is>
      </c>
      <c r="M25" s="27">
        <f>IF(OR(C25="",B25="",I25="",F25="",G25="",H25=""),"",(I25-H25)*F25*G25*IF(E25="Short",-1,1)-N(J25))</f>
        <v/>
      </c>
      <c r="N25" s="28">
        <f>IF(OR(C25="",K25="",H25="",F25="",G25=""),"",ABS(H25-K25)*F25*G25)</f>
        <v/>
      </c>
      <c r="O25" s="29">
        <f>IF(AND(ISNUMBER(M25),ISNUMBER(N25)),IF(N25=0,"",M25/N25),"")</f>
        <v/>
      </c>
      <c r="P25" s="30">
        <f>IF(C25="","",IF(ISNUMBER(M25),IF(M25&gt;0,"Win","Loss"),"Open"))</f>
        <v/>
      </c>
      <c r="Q25" s="31">
        <f>IF(OR(C25="",(COUNTIF($P$8:P25,"Win")+COUNTIF($P$8:P25,"Loss"))=0),"",COUNTIF($P$8:P25,"Win")/(COUNTIF($P$8:P25,"Win")+COUNTIF($P$8:P25,"Loss")))</f>
        <v/>
      </c>
    </row>
    <row r="26" ht="20" customHeight="1">
      <c r="A26" s="19" t="n">
        <v>46287.43055555555</v>
      </c>
      <c r="B26" s="19" t="n">
        <v>46287.64583333334</v>
      </c>
      <c r="C26" s="20" t="inlineStr">
        <is>
          <t>INITECH</t>
        </is>
      </c>
      <c r="D26" s="21" t="inlineStr">
        <is>
          <t>Stock</t>
        </is>
      </c>
      <c r="E26" s="21" t="inlineStr">
        <is>
          <t>Short</t>
        </is>
      </c>
      <c r="F26" s="22" t="n">
        <v>400</v>
      </c>
      <c r="G26" s="23" t="n">
        <v>1</v>
      </c>
      <c r="H26" s="24" t="n">
        <v>22.6</v>
      </c>
      <c r="I26" s="24" t="n">
        <v>23.2</v>
      </c>
      <c r="J26" s="25" t="n">
        <v>2</v>
      </c>
      <c r="K26" s="24" t="n">
        <v>23.2</v>
      </c>
      <c r="L26" s="26" t="inlineStr">
        <is>
          <t>Sample: Range short; broke out the top instead.</t>
        </is>
      </c>
      <c r="M26" s="27">
        <f>IF(OR(C26="",B26="",I26="",F26="",G26="",H26=""),"",(I26-H26)*F26*G26*IF(E26="Short",-1,1)-N(J26))</f>
        <v/>
      </c>
      <c r="N26" s="28">
        <f>IF(OR(C26="",K26="",H26="",F26="",G26=""),"",ABS(H26-K26)*F26*G26)</f>
        <v/>
      </c>
      <c r="O26" s="29">
        <f>IF(AND(ISNUMBER(M26),ISNUMBER(N26)),IF(N26=0,"",M26/N26),"")</f>
        <v/>
      </c>
      <c r="P26" s="30">
        <f>IF(C26="","",IF(ISNUMBER(M26),IF(M26&gt;0,"Win","Loss"),"Open"))</f>
        <v/>
      </c>
      <c r="Q26" s="31">
        <f>IF(OR(C26="",(COUNTIF($P$8:P26,"Win")+COUNTIF($P$8:P26,"Loss"))=0),"",COUNTIF($P$8:P26,"Win")/(COUNTIF($P$8:P26,"Win")+COUNTIF($P$8:P26,"Loss")))</f>
        <v/>
      </c>
    </row>
    <row r="27" ht="20" customHeight="1">
      <c r="A27" s="19" t="n">
        <v>46296.41111111111</v>
      </c>
      <c r="B27" s="19" t="n">
        <v>46296.52777777778</v>
      </c>
      <c r="C27" s="20" t="inlineStr">
        <is>
          <t>GLOBEX</t>
        </is>
      </c>
      <c r="D27" s="21" t="inlineStr">
        <is>
          <t>Stock</t>
        </is>
      </c>
      <c r="E27" s="21" t="inlineStr">
        <is>
          <t>Long</t>
        </is>
      </c>
      <c r="F27" s="22" t="n">
        <v>60</v>
      </c>
      <c r="G27" s="23" t="n">
        <v>1</v>
      </c>
      <c r="H27" s="24" t="n">
        <v>142.1</v>
      </c>
      <c r="I27" s="24" t="n">
        <v>144.32</v>
      </c>
      <c r="J27" s="25" t="n">
        <v>2</v>
      </c>
      <c r="K27" s="24" t="n">
        <v>138.4</v>
      </c>
      <c r="L27" s="26" t="inlineStr">
        <is>
          <t>Sample: Gap held; took a quick profit well short of the target.</t>
        </is>
      </c>
      <c r="M27" s="27">
        <f>IF(OR(C27="",B27="",I27="",F27="",G27="",H27=""),"",(I27-H27)*F27*G27*IF(E27="Short",-1,1)-N(J27))</f>
        <v/>
      </c>
      <c r="N27" s="28">
        <f>IF(OR(C27="",K27="",H27="",F27="",G27=""),"",ABS(H27-K27)*F27*G27)</f>
        <v/>
      </c>
      <c r="O27" s="29">
        <f>IF(AND(ISNUMBER(M27),ISNUMBER(N27)),IF(N27=0,"",M27/N27),"")</f>
        <v/>
      </c>
      <c r="P27" s="30">
        <f>IF(C27="","",IF(ISNUMBER(M27),IF(M27&gt;0,"Win","Loss"),"Open"))</f>
        <v/>
      </c>
      <c r="Q27" s="31">
        <f>IF(OR(C27="",(COUNTIF($P$8:P27,"Win")+COUNTIF($P$8:P27,"Loss"))=0),"",COUNTIF($P$8:P27,"Win")/(COUNTIF($P$8:P27,"Win")+COUNTIF($P$8:P27,"Loss")))</f>
        <v/>
      </c>
    </row>
    <row r="28" ht="20" customHeight="1">
      <c r="A28" s="19" t="n">
        <v>46301.42430555556</v>
      </c>
      <c r="B28" s="19" t="n">
        <v>46303.63541666666</v>
      </c>
      <c r="C28" s="20" t="inlineStr">
        <is>
          <t>ACME</t>
        </is>
      </c>
      <c r="D28" s="21" t="inlineStr">
        <is>
          <t>Stock</t>
        </is>
      </c>
      <c r="E28" s="21" t="inlineStr">
        <is>
          <t>Long</t>
        </is>
      </c>
      <c r="F28" s="22" t="n">
        <v>130</v>
      </c>
      <c r="G28" s="23" t="n">
        <v>1</v>
      </c>
      <c r="H28" s="24" t="n">
        <v>54.4</v>
      </c>
      <c r="I28" s="24" t="n">
        <v>58.01</v>
      </c>
      <c r="J28" s="25" t="n">
        <v>2</v>
      </c>
      <c r="K28" s="24" t="n">
        <v>52.5</v>
      </c>
      <c r="L28" s="26" t="inlineStr">
        <is>
          <t>Sample: Pullback to the rising 20-day; target on day three.</t>
        </is>
      </c>
      <c r="M28" s="27">
        <f>IF(OR(C28="",B28="",I28="",F28="",G28="",H28=""),"",(I28-H28)*F28*G28*IF(E28="Short",-1,1)-N(J28))</f>
        <v/>
      </c>
      <c r="N28" s="28">
        <f>IF(OR(C28="",K28="",H28="",F28="",G28=""),"",ABS(H28-K28)*F28*G28)</f>
        <v/>
      </c>
      <c r="O28" s="29">
        <f>IF(AND(ISNUMBER(M28),ISNUMBER(N28)),IF(N28=0,"",M28/N28),"")</f>
        <v/>
      </c>
      <c r="P28" s="30">
        <f>IF(C28="","",IF(ISNUMBER(M28),IF(M28&gt;0,"Win","Loss"),"Open"))</f>
        <v/>
      </c>
      <c r="Q28" s="31">
        <f>IF(OR(C28="",(COUNTIF($P$8:P28,"Win")+COUNTIF($P$8:P28,"Loss"))=0),"",COUNTIF($P$8:P28,"Win")/(COUNTIF($P$8:P28,"Win")+COUNTIF($P$8:P28,"Loss")))</f>
        <v/>
      </c>
    </row>
    <row r="29" ht="20" customHeight="1">
      <c r="A29" s="19" t="n">
        <v>46310.47916666666</v>
      </c>
      <c r="B29" s="19" t="n">
        <v>46314.40625</v>
      </c>
      <c r="C29" s="20" t="inlineStr">
        <is>
          <t>INITECH 23P</t>
        </is>
      </c>
      <c r="D29" s="21" t="inlineStr">
        <is>
          <t>Option</t>
        </is>
      </c>
      <c r="E29" s="21" t="inlineStr">
        <is>
          <t>Long</t>
        </is>
      </c>
      <c r="F29" s="22" t="n">
        <v>6</v>
      </c>
      <c r="G29" s="23" t="n">
        <v>100</v>
      </c>
      <c r="H29" s="24" t="n">
        <v>1.25</v>
      </c>
      <c r="I29" s="24" t="n">
        <v>0.75</v>
      </c>
      <c r="J29" s="25" t="n">
        <v>7.8</v>
      </c>
      <c r="K29" s="24" t="n">
        <v>0.75</v>
      </c>
      <c r="L29" s="26" t="inlineStr">
        <is>
          <t>Sample: Bought puts after the first drop; it bounced.</t>
        </is>
      </c>
      <c r="M29" s="27">
        <f>IF(OR(C29="",B29="",I29="",F29="",G29="",H29=""),"",(I29-H29)*F29*G29*IF(E29="Short",-1,1)-N(J29))</f>
        <v/>
      </c>
      <c r="N29" s="28">
        <f>IF(OR(C29="",K29="",H29="",F29="",G29=""),"",ABS(H29-K29)*F29*G29)</f>
        <v/>
      </c>
      <c r="O29" s="29">
        <f>IF(AND(ISNUMBER(M29),ISNUMBER(N29)),IF(N29=0,"",M29/N29),"")</f>
        <v/>
      </c>
      <c r="P29" s="30">
        <f>IF(C29="","",IF(ISNUMBER(M29),IF(M29&gt;0,"Win","Loss"),"Open"))</f>
        <v/>
      </c>
      <c r="Q29" s="31">
        <f>IF(OR(C29="",(COUNTIF($P$8:P29,"Win")+COUNTIF($P$8:P29,"Loss"))=0),"",COUNTIF($P$8:P29,"Win")/(COUNTIF($P$8:P29,"Win")+COUNTIF($P$8:P29,"Loss")))</f>
        <v/>
      </c>
    </row>
    <row r="30" ht="20" customHeight="1">
      <c r="A30" s="19" t="n">
        <v>46315.42013888889</v>
      </c>
      <c r="B30" s="19" t="n">
        <v>46317.60416666666</v>
      </c>
      <c r="C30" s="20" t="inlineStr">
        <is>
          <t>GLOBEX</t>
        </is>
      </c>
      <c r="D30" s="21" t="inlineStr">
        <is>
          <t>Stock</t>
        </is>
      </c>
      <c r="E30" s="21" t="inlineStr">
        <is>
          <t>Long</t>
        </is>
      </c>
      <c r="F30" s="22" t="n">
        <v>60</v>
      </c>
      <c r="G30" s="23" t="n">
        <v>1</v>
      </c>
      <c r="H30" s="24" t="n">
        <v>144.2</v>
      </c>
      <c r="I30" s="24" t="n">
        <v>150.49</v>
      </c>
      <c r="J30" s="25" t="n">
        <v>2</v>
      </c>
      <c r="K30" s="24" t="n">
        <v>140.5</v>
      </c>
      <c r="L30" s="26" t="inlineStr">
        <is>
          <t>Sample: Base breakout; target in two days.</t>
        </is>
      </c>
      <c r="M30" s="27">
        <f>IF(OR(C30="",B30="",I30="",F30="",G30="",H30=""),"",(I30-H30)*F30*G30*IF(E30="Short",-1,1)-N(J30))</f>
        <v/>
      </c>
      <c r="N30" s="28">
        <f>IF(OR(C30="",K30="",H30="",F30="",G30=""),"",ABS(H30-K30)*F30*G30)</f>
        <v/>
      </c>
      <c r="O30" s="29">
        <f>IF(AND(ISNUMBER(M30),ISNUMBER(N30)),IF(N30=0,"",M30/N30),"")</f>
        <v/>
      </c>
      <c r="P30" s="30">
        <f>IF(C30="","",IF(ISNUMBER(M30),IF(M30&gt;0,"Win","Loss"),"Open"))</f>
        <v/>
      </c>
      <c r="Q30" s="31">
        <f>IF(OR(C30="",(COUNTIF($P$8:P30,"Win")+COUNTIF($P$8:P30,"Loss"))=0),"",COUNTIF($P$8:P30,"Win")/(COUNTIF($P$8:P30,"Win")+COUNTIF($P$8:P30,"Loss")))</f>
        <v/>
      </c>
    </row>
    <row r="31" ht="20" customHeight="1">
      <c r="A31" s="19" t="n">
        <v>46321.42708333334</v>
      </c>
      <c r="B31" s="19" t="n"/>
      <c r="C31" s="20" t="inlineStr">
        <is>
          <t>ACME</t>
        </is>
      </c>
      <c r="D31" s="21" t="inlineStr">
        <is>
          <t>Stock</t>
        </is>
      </c>
      <c r="E31" s="21" t="inlineStr">
        <is>
          <t>Long</t>
        </is>
      </c>
      <c r="F31" s="22" t="n">
        <v>125</v>
      </c>
      <c r="G31" s="23" t="n">
        <v>1</v>
      </c>
      <c r="H31" s="24" t="n">
        <v>56.3</v>
      </c>
      <c r="I31" s="24" t="n"/>
      <c r="J31" s="25" t="n">
        <v>1</v>
      </c>
      <c r="K31" s="24" t="n">
        <v>54.3</v>
      </c>
      <c r="L31" s="26" t="inlineStr">
        <is>
          <t>Sample: Still open: logged at entry, exit blank until it closes.</t>
        </is>
      </c>
      <c r="M31" s="27">
        <f>IF(OR(C31="",B31="",I31="",F31="",G31="",H31=""),"",(I31-H31)*F31*G31*IF(E31="Short",-1,1)-N(J31))</f>
        <v/>
      </c>
      <c r="N31" s="28">
        <f>IF(OR(C31="",K31="",H31="",F31="",G31=""),"",ABS(H31-K31)*F31*G31)</f>
        <v/>
      </c>
      <c r="O31" s="29">
        <f>IF(AND(ISNUMBER(M31),ISNUMBER(N31)),IF(N31=0,"",M31/N31),"")</f>
        <v/>
      </c>
      <c r="P31" s="30">
        <f>IF(C31="","",IF(ISNUMBER(M31),IF(M31&gt;0,"Win","Loss"),"Open"))</f>
        <v/>
      </c>
      <c r="Q31" s="31">
        <f>IF(OR(C31="",(COUNTIF($P$8:P31,"Win")+COUNTIF($P$8:P31,"Loss"))=0),"",COUNTIF($P$8:P31,"Win")/(COUNTIF($P$8:P31,"Win")+COUNTIF($P$8:P31,"Loss")))</f>
        <v/>
      </c>
    </row>
    <row r="32" ht="20" customHeight="1">
      <c r="A32" s="19" t="n"/>
      <c r="B32" s="19" t="n"/>
      <c r="C32" s="20" t="n"/>
      <c r="D32" s="21" t="n"/>
      <c r="E32" s="21" t="n"/>
      <c r="F32" s="22" t="n"/>
      <c r="G32" s="23" t="n"/>
      <c r="H32" s="24" t="n"/>
      <c r="I32" s="24" t="n"/>
      <c r="J32" s="25" t="n"/>
      <c r="K32" s="24" t="n"/>
      <c r="L32" s="26" t="n"/>
      <c r="M32" s="27">
        <f>IF(OR(C32="",B32="",I32="",F32="",G32="",H32=""),"",(I32-H32)*F32*G32*IF(E32="Short",-1,1)-N(J32))</f>
        <v/>
      </c>
      <c r="N32" s="28">
        <f>IF(OR(C32="",K32="",H32="",F32="",G32=""),"",ABS(H32-K32)*F32*G32)</f>
        <v/>
      </c>
      <c r="O32" s="29">
        <f>IF(AND(ISNUMBER(M32),ISNUMBER(N32)),IF(N32=0,"",M32/N32),"")</f>
        <v/>
      </c>
      <c r="P32" s="30">
        <f>IF(C32="","",IF(ISNUMBER(M32),IF(M32&gt;0,"Win","Loss"),"Open"))</f>
        <v/>
      </c>
      <c r="Q32" s="31">
        <f>IF(OR(C32="",(COUNTIF($P$8:P32,"Win")+COUNTIF($P$8:P32,"Loss"))=0),"",COUNTIF($P$8:P32,"Win")/(COUNTIF($P$8:P32,"Win")+COUNTIF($P$8:P32,"Loss")))</f>
        <v/>
      </c>
    </row>
    <row r="33" ht="20" customHeight="1">
      <c r="A33" s="19" t="n"/>
      <c r="B33" s="19" t="n"/>
      <c r="C33" s="20" t="n"/>
      <c r="D33" s="21" t="n"/>
      <c r="E33" s="21" t="n"/>
      <c r="F33" s="22" t="n"/>
      <c r="G33" s="23" t="n"/>
      <c r="H33" s="24" t="n"/>
      <c r="I33" s="24" t="n"/>
      <c r="J33" s="25" t="n"/>
      <c r="K33" s="24" t="n"/>
      <c r="L33" s="26" t="n"/>
      <c r="M33" s="27">
        <f>IF(OR(C33="",B33="",I33="",F33="",G33="",H33=""),"",(I33-H33)*F33*G33*IF(E33="Short",-1,1)-N(J33))</f>
        <v/>
      </c>
      <c r="N33" s="28">
        <f>IF(OR(C33="",K33="",H33="",F33="",G33=""),"",ABS(H33-K33)*F33*G33)</f>
        <v/>
      </c>
      <c r="O33" s="29">
        <f>IF(AND(ISNUMBER(M33),ISNUMBER(N33)),IF(N33=0,"",M33/N33),"")</f>
        <v/>
      </c>
      <c r="P33" s="30">
        <f>IF(C33="","",IF(ISNUMBER(M33),IF(M33&gt;0,"Win","Loss"),"Open"))</f>
        <v/>
      </c>
      <c r="Q33" s="31">
        <f>IF(OR(C33="",(COUNTIF($P$8:P33,"Win")+COUNTIF($P$8:P33,"Loss"))=0),"",COUNTIF($P$8:P33,"Win")/(COUNTIF($P$8:P33,"Win")+COUNTIF($P$8:P33,"Loss")))</f>
        <v/>
      </c>
    </row>
    <row r="34" ht="20" customHeight="1">
      <c r="A34" s="19" t="n"/>
      <c r="B34" s="19" t="n"/>
      <c r="C34" s="20" t="n"/>
      <c r="D34" s="21" t="n"/>
      <c r="E34" s="21" t="n"/>
      <c r="F34" s="22" t="n"/>
      <c r="G34" s="23" t="n"/>
      <c r="H34" s="24" t="n"/>
      <c r="I34" s="24" t="n"/>
      <c r="J34" s="25" t="n"/>
      <c r="K34" s="24" t="n"/>
      <c r="L34" s="26" t="n"/>
      <c r="M34" s="27">
        <f>IF(OR(C34="",B34="",I34="",F34="",G34="",H34=""),"",(I34-H34)*F34*G34*IF(E34="Short",-1,1)-N(J34))</f>
        <v/>
      </c>
      <c r="N34" s="28">
        <f>IF(OR(C34="",K34="",H34="",F34="",G34=""),"",ABS(H34-K34)*F34*G34)</f>
        <v/>
      </c>
      <c r="O34" s="29">
        <f>IF(AND(ISNUMBER(M34),ISNUMBER(N34)),IF(N34=0,"",M34/N34),"")</f>
        <v/>
      </c>
      <c r="P34" s="30">
        <f>IF(C34="","",IF(ISNUMBER(M34),IF(M34&gt;0,"Win","Loss"),"Open"))</f>
        <v/>
      </c>
      <c r="Q34" s="31">
        <f>IF(OR(C34="",(COUNTIF($P$8:P34,"Win")+COUNTIF($P$8:P34,"Loss"))=0),"",COUNTIF($P$8:P34,"Win")/(COUNTIF($P$8:P34,"Win")+COUNTIF($P$8:P34,"Loss")))</f>
        <v/>
      </c>
    </row>
    <row r="35" ht="20" customHeight="1">
      <c r="A35" s="19" t="n"/>
      <c r="B35" s="19" t="n"/>
      <c r="C35" s="20" t="n"/>
      <c r="D35" s="21" t="n"/>
      <c r="E35" s="21" t="n"/>
      <c r="F35" s="22" t="n"/>
      <c r="G35" s="23" t="n"/>
      <c r="H35" s="24" t="n"/>
      <c r="I35" s="24" t="n"/>
      <c r="J35" s="25" t="n"/>
      <c r="K35" s="24" t="n"/>
      <c r="L35" s="26" t="n"/>
      <c r="M35" s="27">
        <f>IF(OR(C35="",B35="",I35="",F35="",G35="",H35=""),"",(I35-H35)*F35*G35*IF(E35="Short",-1,1)-N(J35))</f>
        <v/>
      </c>
      <c r="N35" s="28">
        <f>IF(OR(C35="",K35="",H35="",F35="",G35=""),"",ABS(H35-K35)*F35*G35)</f>
        <v/>
      </c>
      <c r="O35" s="29">
        <f>IF(AND(ISNUMBER(M35),ISNUMBER(N35)),IF(N35=0,"",M35/N35),"")</f>
        <v/>
      </c>
      <c r="P35" s="30">
        <f>IF(C35="","",IF(ISNUMBER(M35),IF(M35&gt;0,"Win","Loss"),"Open"))</f>
        <v/>
      </c>
      <c r="Q35" s="31">
        <f>IF(OR(C35="",(COUNTIF($P$8:P35,"Win")+COUNTIF($P$8:P35,"Loss"))=0),"",COUNTIF($P$8:P35,"Win")/(COUNTIF($P$8:P35,"Win")+COUNTIF($P$8:P35,"Loss")))</f>
        <v/>
      </c>
    </row>
    <row r="36" ht="20" customHeight="1">
      <c r="A36" s="19" t="n"/>
      <c r="B36" s="19" t="n"/>
      <c r="C36" s="20" t="n"/>
      <c r="D36" s="21" t="n"/>
      <c r="E36" s="21" t="n"/>
      <c r="F36" s="22" t="n"/>
      <c r="G36" s="23" t="n"/>
      <c r="H36" s="24" t="n"/>
      <c r="I36" s="24" t="n"/>
      <c r="J36" s="25" t="n"/>
      <c r="K36" s="24" t="n"/>
      <c r="L36" s="26" t="n"/>
      <c r="M36" s="27">
        <f>IF(OR(C36="",B36="",I36="",F36="",G36="",H36=""),"",(I36-H36)*F36*G36*IF(E36="Short",-1,1)-N(J36))</f>
        <v/>
      </c>
      <c r="N36" s="28">
        <f>IF(OR(C36="",K36="",H36="",F36="",G36=""),"",ABS(H36-K36)*F36*G36)</f>
        <v/>
      </c>
      <c r="O36" s="29">
        <f>IF(AND(ISNUMBER(M36),ISNUMBER(N36)),IF(N36=0,"",M36/N36),"")</f>
        <v/>
      </c>
      <c r="P36" s="30">
        <f>IF(C36="","",IF(ISNUMBER(M36),IF(M36&gt;0,"Win","Loss"),"Open"))</f>
        <v/>
      </c>
      <c r="Q36" s="31">
        <f>IF(OR(C36="",(COUNTIF($P$8:P36,"Win")+COUNTIF($P$8:P36,"Loss"))=0),"",COUNTIF($P$8:P36,"Win")/(COUNTIF($P$8:P36,"Win")+COUNTIF($P$8:P36,"Loss")))</f>
        <v/>
      </c>
    </row>
    <row r="37" ht="20" customHeight="1">
      <c r="A37" s="19" t="n"/>
      <c r="B37" s="19" t="n"/>
      <c r="C37" s="20" t="n"/>
      <c r="D37" s="21" t="n"/>
      <c r="E37" s="21" t="n"/>
      <c r="F37" s="22" t="n"/>
      <c r="G37" s="23" t="n"/>
      <c r="H37" s="24" t="n"/>
      <c r="I37" s="24" t="n"/>
      <c r="J37" s="25" t="n"/>
      <c r="K37" s="24" t="n"/>
      <c r="L37" s="26" t="n"/>
      <c r="M37" s="27">
        <f>IF(OR(C37="",B37="",I37="",F37="",G37="",H37=""),"",(I37-H37)*F37*G37*IF(E37="Short",-1,1)-N(J37))</f>
        <v/>
      </c>
      <c r="N37" s="28">
        <f>IF(OR(C37="",K37="",H37="",F37="",G37=""),"",ABS(H37-K37)*F37*G37)</f>
        <v/>
      </c>
      <c r="O37" s="29">
        <f>IF(AND(ISNUMBER(M37),ISNUMBER(N37)),IF(N37=0,"",M37/N37),"")</f>
        <v/>
      </c>
      <c r="P37" s="30">
        <f>IF(C37="","",IF(ISNUMBER(M37),IF(M37&gt;0,"Win","Loss"),"Open"))</f>
        <v/>
      </c>
      <c r="Q37" s="31">
        <f>IF(OR(C37="",(COUNTIF($P$8:P37,"Win")+COUNTIF($P$8:P37,"Loss"))=0),"",COUNTIF($P$8:P37,"Win")/(COUNTIF($P$8:P37,"Win")+COUNTIF($P$8:P37,"Loss")))</f>
        <v/>
      </c>
    </row>
    <row r="38" ht="20" customHeight="1">
      <c r="A38" s="19" t="n"/>
      <c r="B38" s="19" t="n"/>
      <c r="C38" s="20" t="n"/>
      <c r="D38" s="21" t="n"/>
      <c r="E38" s="21" t="n"/>
      <c r="F38" s="22" t="n"/>
      <c r="G38" s="23" t="n"/>
      <c r="H38" s="24" t="n"/>
      <c r="I38" s="24" t="n"/>
      <c r="J38" s="25" t="n"/>
      <c r="K38" s="24" t="n"/>
      <c r="L38" s="26" t="n"/>
      <c r="M38" s="27">
        <f>IF(OR(C38="",B38="",I38="",F38="",G38="",H38=""),"",(I38-H38)*F38*G38*IF(E38="Short",-1,1)-N(J38))</f>
        <v/>
      </c>
      <c r="N38" s="28">
        <f>IF(OR(C38="",K38="",H38="",F38="",G38=""),"",ABS(H38-K38)*F38*G38)</f>
        <v/>
      </c>
      <c r="O38" s="29">
        <f>IF(AND(ISNUMBER(M38),ISNUMBER(N38)),IF(N38=0,"",M38/N38),"")</f>
        <v/>
      </c>
      <c r="P38" s="30">
        <f>IF(C38="","",IF(ISNUMBER(M38),IF(M38&gt;0,"Win","Loss"),"Open"))</f>
        <v/>
      </c>
      <c r="Q38" s="31">
        <f>IF(OR(C38="",(COUNTIF($P$8:P38,"Win")+COUNTIF($P$8:P38,"Loss"))=0),"",COUNTIF($P$8:P38,"Win")/(COUNTIF($P$8:P38,"Win")+COUNTIF($P$8:P38,"Loss")))</f>
        <v/>
      </c>
    </row>
    <row r="39" ht="20" customHeight="1">
      <c r="A39" s="19" t="n"/>
      <c r="B39" s="19" t="n"/>
      <c r="C39" s="20" t="n"/>
      <c r="D39" s="21" t="n"/>
      <c r="E39" s="21" t="n"/>
      <c r="F39" s="22" t="n"/>
      <c r="G39" s="23" t="n"/>
      <c r="H39" s="24" t="n"/>
      <c r="I39" s="24" t="n"/>
      <c r="J39" s="25" t="n"/>
      <c r="K39" s="24" t="n"/>
      <c r="L39" s="26" t="n"/>
      <c r="M39" s="27">
        <f>IF(OR(C39="",B39="",I39="",F39="",G39="",H39=""),"",(I39-H39)*F39*G39*IF(E39="Short",-1,1)-N(J39))</f>
        <v/>
      </c>
      <c r="N39" s="28">
        <f>IF(OR(C39="",K39="",H39="",F39="",G39=""),"",ABS(H39-K39)*F39*G39)</f>
        <v/>
      </c>
      <c r="O39" s="29">
        <f>IF(AND(ISNUMBER(M39),ISNUMBER(N39)),IF(N39=0,"",M39/N39),"")</f>
        <v/>
      </c>
      <c r="P39" s="30">
        <f>IF(C39="","",IF(ISNUMBER(M39),IF(M39&gt;0,"Win","Loss"),"Open"))</f>
        <v/>
      </c>
      <c r="Q39" s="31">
        <f>IF(OR(C39="",(COUNTIF($P$8:P39,"Win")+COUNTIF($P$8:P39,"Loss"))=0),"",COUNTIF($P$8:P39,"Win")/(COUNTIF($P$8:P39,"Win")+COUNTIF($P$8:P39,"Loss")))</f>
        <v/>
      </c>
    </row>
    <row r="40" ht="20" customHeight="1">
      <c r="A40" s="19" t="n"/>
      <c r="B40" s="19" t="n"/>
      <c r="C40" s="20" t="n"/>
      <c r="D40" s="21" t="n"/>
      <c r="E40" s="21" t="n"/>
      <c r="F40" s="22" t="n"/>
      <c r="G40" s="23" t="n"/>
      <c r="H40" s="24" t="n"/>
      <c r="I40" s="24" t="n"/>
      <c r="J40" s="25" t="n"/>
      <c r="K40" s="24" t="n"/>
      <c r="L40" s="26" t="n"/>
      <c r="M40" s="27">
        <f>IF(OR(C40="",B40="",I40="",F40="",G40="",H40=""),"",(I40-H40)*F40*G40*IF(E40="Short",-1,1)-N(J40))</f>
        <v/>
      </c>
      <c r="N40" s="28">
        <f>IF(OR(C40="",K40="",H40="",F40="",G40=""),"",ABS(H40-K40)*F40*G40)</f>
        <v/>
      </c>
      <c r="O40" s="29">
        <f>IF(AND(ISNUMBER(M40),ISNUMBER(N40)),IF(N40=0,"",M40/N40),"")</f>
        <v/>
      </c>
      <c r="P40" s="30">
        <f>IF(C40="","",IF(ISNUMBER(M40),IF(M40&gt;0,"Win","Loss"),"Open"))</f>
        <v/>
      </c>
      <c r="Q40" s="31">
        <f>IF(OR(C40="",(COUNTIF($P$8:P40,"Win")+COUNTIF($P$8:P40,"Loss"))=0),"",COUNTIF($P$8:P40,"Win")/(COUNTIF($P$8:P40,"Win")+COUNTIF($P$8:P40,"Loss")))</f>
        <v/>
      </c>
    </row>
    <row r="41" ht="20" customHeight="1">
      <c r="A41" s="19" t="n"/>
      <c r="B41" s="19" t="n"/>
      <c r="C41" s="20" t="n"/>
      <c r="D41" s="21" t="n"/>
      <c r="E41" s="21" t="n"/>
      <c r="F41" s="22" t="n"/>
      <c r="G41" s="23" t="n"/>
      <c r="H41" s="24" t="n"/>
      <c r="I41" s="24" t="n"/>
      <c r="J41" s="25" t="n"/>
      <c r="K41" s="24" t="n"/>
      <c r="L41" s="26" t="n"/>
      <c r="M41" s="27">
        <f>IF(OR(C41="",B41="",I41="",F41="",G41="",H41=""),"",(I41-H41)*F41*G41*IF(E41="Short",-1,1)-N(J41))</f>
        <v/>
      </c>
      <c r="N41" s="28">
        <f>IF(OR(C41="",K41="",H41="",F41="",G41=""),"",ABS(H41-K41)*F41*G41)</f>
        <v/>
      </c>
      <c r="O41" s="29">
        <f>IF(AND(ISNUMBER(M41),ISNUMBER(N41)),IF(N41=0,"",M41/N41),"")</f>
        <v/>
      </c>
      <c r="P41" s="30">
        <f>IF(C41="","",IF(ISNUMBER(M41),IF(M41&gt;0,"Win","Loss"),"Open"))</f>
        <v/>
      </c>
      <c r="Q41" s="31">
        <f>IF(OR(C41="",(COUNTIF($P$8:P41,"Win")+COUNTIF($P$8:P41,"Loss"))=0),"",COUNTIF($P$8:P41,"Win")/(COUNTIF($P$8:P41,"Win")+COUNTIF($P$8:P41,"Loss")))</f>
        <v/>
      </c>
    </row>
    <row r="42" ht="20" customHeight="1">
      <c r="A42" s="19" t="n"/>
      <c r="B42" s="19" t="n"/>
      <c r="C42" s="20" t="n"/>
      <c r="D42" s="21" t="n"/>
      <c r="E42" s="21" t="n"/>
      <c r="F42" s="22" t="n"/>
      <c r="G42" s="23" t="n"/>
      <c r="H42" s="24" t="n"/>
      <c r="I42" s="24" t="n"/>
      <c r="J42" s="25" t="n"/>
      <c r="K42" s="24" t="n"/>
      <c r="L42" s="26" t="n"/>
      <c r="M42" s="27">
        <f>IF(OR(C42="",B42="",I42="",F42="",G42="",H42=""),"",(I42-H42)*F42*G42*IF(E42="Short",-1,1)-N(J42))</f>
        <v/>
      </c>
      <c r="N42" s="28">
        <f>IF(OR(C42="",K42="",H42="",F42="",G42=""),"",ABS(H42-K42)*F42*G42)</f>
        <v/>
      </c>
      <c r="O42" s="29">
        <f>IF(AND(ISNUMBER(M42),ISNUMBER(N42)),IF(N42=0,"",M42/N42),"")</f>
        <v/>
      </c>
      <c r="P42" s="30">
        <f>IF(C42="","",IF(ISNUMBER(M42),IF(M42&gt;0,"Win","Loss"),"Open"))</f>
        <v/>
      </c>
      <c r="Q42" s="31">
        <f>IF(OR(C42="",(COUNTIF($P$8:P42,"Win")+COUNTIF($P$8:P42,"Loss"))=0),"",COUNTIF($P$8:P42,"Win")/(COUNTIF($P$8:P42,"Win")+COUNTIF($P$8:P42,"Loss")))</f>
        <v/>
      </c>
    </row>
    <row r="43" ht="20" customHeight="1">
      <c r="A43" s="19" t="n"/>
      <c r="B43" s="19" t="n"/>
      <c r="C43" s="20" t="n"/>
      <c r="D43" s="21" t="n"/>
      <c r="E43" s="21" t="n"/>
      <c r="F43" s="22" t="n"/>
      <c r="G43" s="23" t="n"/>
      <c r="H43" s="24" t="n"/>
      <c r="I43" s="24" t="n"/>
      <c r="J43" s="25" t="n"/>
      <c r="K43" s="24" t="n"/>
      <c r="L43" s="26" t="n"/>
      <c r="M43" s="27">
        <f>IF(OR(C43="",B43="",I43="",F43="",G43="",H43=""),"",(I43-H43)*F43*G43*IF(E43="Short",-1,1)-N(J43))</f>
        <v/>
      </c>
      <c r="N43" s="28">
        <f>IF(OR(C43="",K43="",H43="",F43="",G43=""),"",ABS(H43-K43)*F43*G43)</f>
        <v/>
      </c>
      <c r="O43" s="29">
        <f>IF(AND(ISNUMBER(M43),ISNUMBER(N43)),IF(N43=0,"",M43/N43),"")</f>
        <v/>
      </c>
      <c r="P43" s="30">
        <f>IF(C43="","",IF(ISNUMBER(M43),IF(M43&gt;0,"Win","Loss"),"Open"))</f>
        <v/>
      </c>
      <c r="Q43" s="31">
        <f>IF(OR(C43="",(COUNTIF($P$8:P43,"Win")+COUNTIF($P$8:P43,"Loss"))=0),"",COUNTIF($P$8:P43,"Win")/(COUNTIF($P$8:P43,"Win")+COUNTIF($P$8:P43,"Loss")))</f>
        <v/>
      </c>
    </row>
    <row r="44" ht="20" customHeight="1">
      <c r="A44" s="19" t="n"/>
      <c r="B44" s="19" t="n"/>
      <c r="C44" s="20" t="n"/>
      <c r="D44" s="21" t="n"/>
      <c r="E44" s="21" t="n"/>
      <c r="F44" s="22" t="n"/>
      <c r="G44" s="23" t="n"/>
      <c r="H44" s="24" t="n"/>
      <c r="I44" s="24" t="n"/>
      <c r="J44" s="25" t="n"/>
      <c r="K44" s="24" t="n"/>
      <c r="L44" s="26" t="n"/>
      <c r="M44" s="27">
        <f>IF(OR(C44="",B44="",I44="",F44="",G44="",H44=""),"",(I44-H44)*F44*G44*IF(E44="Short",-1,1)-N(J44))</f>
        <v/>
      </c>
      <c r="N44" s="28">
        <f>IF(OR(C44="",K44="",H44="",F44="",G44=""),"",ABS(H44-K44)*F44*G44)</f>
        <v/>
      </c>
      <c r="O44" s="29">
        <f>IF(AND(ISNUMBER(M44),ISNUMBER(N44)),IF(N44=0,"",M44/N44),"")</f>
        <v/>
      </c>
      <c r="P44" s="30">
        <f>IF(C44="","",IF(ISNUMBER(M44),IF(M44&gt;0,"Win","Loss"),"Open"))</f>
        <v/>
      </c>
      <c r="Q44" s="31">
        <f>IF(OR(C44="",(COUNTIF($P$8:P44,"Win")+COUNTIF($P$8:P44,"Loss"))=0),"",COUNTIF($P$8:P44,"Win")/(COUNTIF($P$8:P44,"Win")+COUNTIF($P$8:P44,"Loss")))</f>
        <v/>
      </c>
    </row>
    <row r="45" ht="20" customHeight="1">
      <c r="A45" s="19" t="n"/>
      <c r="B45" s="19" t="n"/>
      <c r="C45" s="20" t="n"/>
      <c r="D45" s="21" t="n"/>
      <c r="E45" s="21" t="n"/>
      <c r="F45" s="22" t="n"/>
      <c r="G45" s="23" t="n"/>
      <c r="H45" s="24" t="n"/>
      <c r="I45" s="24" t="n"/>
      <c r="J45" s="25" t="n"/>
      <c r="K45" s="24" t="n"/>
      <c r="L45" s="26" t="n"/>
      <c r="M45" s="27">
        <f>IF(OR(C45="",B45="",I45="",F45="",G45="",H45=""),"",(I45-H45)*F45*G45*IF(E45="Short",-1,1)-N(J45))</f>
        <v/>
      </c>
      <c r="N45" s="28">
        <f>IF(OR(C45="",K45="",H45="",F45="",G45=""),"",ABS(H45-K45)*F45*G45)</f>
        <v/>
      </c>
      <c r="O45" s="29">
        <f>IF(AND(ISNUMBER(M45),ISNUMBER(N45)),IF(N45=0,"",M45/N45),"")</f>
        <v/>
      </c>
      <c r="P45" s="30">
        <f>IF(C45="","",IF(ISNUMBER(M45),IF(M45&gt;0,"Win","Loss"),"Open"))</f>
        <v/>
      </c>
      <c r="Q45" s="31">
        <f>IF(OR(C45="",(COUNTIF($P$8:P45,"Win")+COUNTIF($P$8:P45,"Loss"))=0),"",COUNTIF($P$8:P45,"Win")/(COUNTIF($P$8:P45,"Win")+COUNTIF($P$8:P45,"Loss")))</f>
        <v/>
      </c>
    </row>
    <row r="46" ht="20" customHeight="1">
      <c r="A46" s="19" t="n"/>
      <c r="B46" s="19" t="n"/>
      <c r="C46" s="20" t="n"/>
      <c r="D46" s="21" t="n"/>
      <c r="E46" s="21" t="n"/>
      <c r="F46" s="22" t="n"/>
      <c r="G46" s="23" t="n"/>
      <c r="H46" s="24" t="n"/>
      <c r="I46" s="24" t="n"/>
      <c r="J46" s="25" t="n"/>
      <c r="K46" s="24" t="n"/>
      <c r="L46" s="26" t="n"/>
      <c r="M46" s="27">
        <f>IF(OR(C46="",B46="",I46="",F46="",G46="",H46=""),"",(I46-H46)*F46*G46*IF(E46="Short",-1,1)-N(J46))</f>
        <v/>
      </c>
      <c r="N46" s="28">
        <f>IF(OR(C46="",K46="",H46="",F46="",G46=""),"",ABS(H46-K46)*F46*G46)</f>
        <v/>
      </c>
      <c r="O46" s="29">
        <f>IF(AND(ISNUMBER(M46),ISNUMBER(N46)),IF(N46=0,"",M46/N46),"")</f>
        <v/>
      </c>
      <c r="P46" s="30">
        <f>IF(C46="","",IF(ISNUMBER(M46),IF(M46&gt;0,"Win","Loss"),"Open"))</f>
        <v/>
      </c>
      <c r="Q46" s="31">
        <f>IF(OR(C46="",(COUNTIF($P$8:P46,"Win")+COUNTIF($P$8:P46,"Loss"))=0),"",COUNTIF($P$8:P46,"Win")/(COUNTIF($P$8:P46,"Win")+COUNTIF($P$8:P46,"Loss")))</f>
        <v/>
      </c>
    </row>
    <row r="47" ht="20" customHeight="1">
      <c r="A47" s="19" t="n"/>
      <c r="B47" s="19" t="n"/>
      <c r="C47" s="20" t="n"/>
      <c r="D47" s="21" t="n"/>
      <c r="E47" s="21" t="n"/>
      <c r="F47" s="22" t="n"/>
      <c r="G47" s="23" t="n"/>
      <c r="H47" s="24" t="n"/>
      <c r="I47" s="24" t="n"/>
      <c r="J47" s="25" t="n"/>
      <c r="K47" s="24" t="n"/>
      <c r="L47" s="26" t="n"/>
      <c r="M47" s="27">
        <f>IF(OR(C47="",B47="",I47="",F47="",G47="",H47=""),"",(I47-H47)*F47*G47*IF(E47="Short",-1,1)-N(J47))</f>
        <v/>
      </c>
      <c r="N47" s="28">
        <f>IF(OR(C47="",K47="",H47="",F47="",G47=""),"",ABS(H47-K47)*F47*G47)</f>
        <v/>
      </c>
      <c r="O47" s="29">
        <f>IF(AND(ISNUMBER(M47),ISNUMBER(N47)),IF(N47=0,"",M47/N47),"")</f>
        <v/>
      </c>
      <c r="P47" s="30">
        <f>IF(C47="","",IF(ISNUMBER(M47),IF(M47&gt;0,"Win","Loss"),"Open"))</f>
        <v/>
      </c>
      <c r="Q47" s="31">
        <f>IF(OR(C47="",(COUNTIF($P$8:P47,"Win")+COUNTIF($P$8:P47,"Loss"))=0),"",COUNTIF($P$8:P47,"Win")/(COUNTIF($P$8:P47,"Win")+COUNTIF($P$8:P47,"Loss")))</f>
        <v/>
      </c>
    </row>
    <row r="48" ht="20" customHeight="1">
      <c r="A48" s="19" t="n"/>
      <c r="B48" s="19" t="n"/>
      <c r="C48" s="20" t="n"/>
      <c r="D48" s="21" t="n"/>
      <c r="E48" s="21" t="n"/>
      <c r="F48" s="22" t="n"/>
      <c r="G48" s="23" t="n"/>
      <c r="H48" s="24" t="n"/>
      <c r="I48" s="24" t="n"/>
      <c r="J48" s="25" t="n"/>
      <c r="K48" s="24" t="n"/>
      <c r="L48" s="26" t="n"/>
      <c r="M48" s="27">
        <f>IF(OR(C48="",B48="",I48="",F48="",G48="",H48=""),"",(I48-H48)*F48*G48*IF(E48="Short",-1,1)-N(J48))</f>
        <v/>
      </c>
      <c r="N48" s="28">
        <f>IF(OR(C48="",K48="",H48="",F48="",G48=""),"",ABS(H48-K48)*F48*G48)</f>
        <v/>
      </c>
      <c r="O48" s="29">
        <f>IF(AND(ISNUMBER(M48),ISNUMBER(N48)),IF(N48=0,"",M48/N48),"")</f>
        <v/>
      </c>
      <c r="P48" s="30">
        <f>IF(C48="","",IF(ISNUMBER(M48),IF(M48&gt;0,"Win","Loss"),"Open"))</f>
        <v/>
      </c>
      <c r="Q48" s="31">
        <f>IF(OR(C48="",(COUNTIF($P$8:P48,"Win")+COUNTIF($P$8:P48,"Loss"))=0),"",COUNTIF($P$8:P48,"Win")/(COUNTIF($P$8:P48,"Win")+COUNTIF($P$8:P48,"Loss")))</f>
        <v/>
      </c>
    </row>
    <row r="49" ht="20" customHeight="1">
      <c r="A49" s="19" t="n"/>
      <c r="B49" s="19" t="n"/>
      <c r="C49" s="20" t="n"/>
      <c r="D49" s="21" t="n"/>
      <c r="E49" s="21" t="n"/>
      <c r="F49" s="22" t="n"/>
      <c r="G49" s="23" t="n"/>
      <c r="H49" s="24" t="n"/>
      <c r="I49" s="24" t="n"/>
      <c r="J49" s="25" t="n"/>
      <c r="K49" s="24" t="n"/>
      <c r="L49" s="26" t="n"/>
      <c r="M49" s="27">
        <f>IF(OR(C49="",B49="",I49="",F49="",G49="",H49=""),"",(I49-H49)*F49*G49*IF(E49="Short",-1,1)-N(J49))</f>
        <v/>
      </c>
      <c r="N49" s="28">
        <f>IF(OR(C49="",K49="",H49="",F49="",G49=""),"",ABS(H49-K49)*F49*G49)</f>
        <v/>
      </c>
      <c r="O49" s="29">
        <f>IF(AND(ISNUMBER(M49),ISNUMBER(N49)),IF(N49=0,"",M49/N49),"")</f>
        <v/>
      </c>
      <c r="P49" s="30">
        <f>IF(C49="","",IF(ISNUMBER(M49),IF(M49&gt;0,"Win","Loss"),"Open"))</f>
        <v/>
      </c>
      <c r="Q49" s="31">
        <f>IF(OR(C49="",(COUNTIF($P$8:P49,"Win")+COUNTIF($P$8:P49,"Loss"))=0),"",COUNTIF($P$8:P49,"Win")/(COUNTIF($P$8:P49,"Win")+COUNTIF($P$8:P49,"Loss")))</f>
        <v/>
      </c>
    </row>
    <row r="50" ht="20" customHeight="1">
      <c r="A50" s="19" t="n"/>
      <c r="B50" s="19" t="n"/>
      <c r="C50" s="20" t="n"/>
      <c r="D50" s="21" t="n"/>
      <c r="E50" s="21" t="n"/>
      <c r="F50" s="22" t="n"/>
      <c r="G50" s="23" t="n"/>
      <c r="H50" s="24" t="n"/>
      <c r="I50" s="24" t="n"/>
      <c r="J50" s="25" t="n"/>
      <c r="K50" s="24" t="n"/>
      <c r="L50" s="26" t="n"/>
      <c r="M50" s="27">
        <f>IF(OR(C50="",B50="",I50="",F50="",G50="",H50=""),"",(I50-H50)*F50*G50*IF(E50="Short",-1,1)-N(J50))</f>
        <v/>
      </c>
      <c r="N50" s="28">
        <f>IF(OR(C50="",K50="",H50="",F50="",G50=""),"",ABS(H50-K50)*F50*G50)</f>
        <v/>
      </c>
      <c r="O50" s="29">
        <f>IF(AND(ISNUMBER(M50),ISNUMBER(N50)),IF(N50=0,"",M50/N50),"")</f>
        <v/>
      </c>
      <c r="P50" s="30">
        <f>IF(C50="","",IF(ISNUMBER(M50),IF(M50&gt;0,"Win","Loss"),"Open"))</f>
        <v/>
      </c>
      <c r="Q50" s="31">
        <f>IF(OR(C50="",(COUNTIF($P$8:P50,"Win")+COUNTIF($P$8:P50,"Loss"))=0),"",COUNTIF($P$8:P50,"Win")/(COUNTIF($P$8:P50,"Win")+COUNTIF($P$8:P50,"Loss")))</f>
        <v/>
      </c>
    </row>
    <row r="51" ht="20" customHeight="1">
      <c r="A51" s="19" t="n"/>
      <c r="B51" s="19" t="n"/>
      <c r="C51" s="20" t="n"/>
      <c r="D51" s="21" t="n"/>
      <c r="E51" s="21" t="n"/>
      <c r="F51" s="22" t="n"/>
      <c r="G51" s="23" t="n"/>
      <c r="H51" s="24" t="n"/>
      <c r="I51" s="24" t="n"/>
      <c r="J51" s="25" t="n"/>
      <c r="K51" s="24" t="n"/>
      <c r="L51" s="26" t="n"/>
      <c r="M51" s="27">
        <f>IF(OR(C51="",B51="",I51="",F51="",G51="",H51=""),"",(I51-H51)*F51*G51*IF(E51="Short",-1,1)-N(J51))</f>
        <v/>
      </c>
      <c r="N51" s="28">
        <f>IF(OR(C51="",K51="",H51="",F51="",G51=""),"",ABS(H51-K51)*F51*G51)</f>
        <v/>
      </c>
      <c r="O51" s="29">
        <f>IF(AND(ISNUMBER(M51),ISNUMBER(N51)),IF(N51=0,"",M51/N51),"")</f>
        <v/>
      </c>
      <c r="P51" s="30">
        <f>IF(C51="","",IF(ISNUMBER(M51),IF(M51&gt;0,"Win","Loss"),"Open"))</f>
        <v/>
      </c>
      <c r="Q51" s="31">
        <f>IF(OR(C51="",(COUNTIF($P$8:P51,"Win")+COUNTIF($P$8:P51,"Loss"))=0),"",COUNTIF($P$8:P51,"Win")/(COUNTIF($P$8:P51,"Win")+COUNTIF($P$8:P51,"Loss")))</f>
        <v/>
      </c>
    </row>
    <row r="52" ht="20" customHeight="1">
      <c r="A52" s="19" t="n"/>
      <c r="B52" s="19" t="n"/>
      <c r="C52" s="20" t="n"/>
      <c r="D52" s="21" t="n"/>
      <c r="E52" s="21" t="n"/>
      <c r="F52" s="22" t="n"/>
      <c r="G52" s="23" t="n"/>
      <c r="H52" s="24" t="n"/>
      <c r="I52" s="24" t="n"/>
      <c r="J52" s="25" t="n"/>
      <c r="K52" s="24" t="n"/>
      <c r="L52" s="26" t="n"/>
      <c r="M52" s="27">
        <f>IF(OR(C52="",B52="",I52="",F52="",G52="",H52=""),"",(I52-H52)*F52*G52*IF(E52="Short",-1,1)-N(J52))</f>
        <v/>
      </c>
      <c r="N52" s="28">
        <f>IF(OR(C52="",K52="",H52="",F52="",G52=""),"",ABS(H52-K52)*F52*G52)</f>
        <v/>
      </c>
      <c r="O52" s="29">
        <f>IF(AND(ISNUMBER(M52),ISNUMBER(N52)),IF(N52=0,"",M52/N52),"")</f>
        <v/>
      </c>
      <c r="P52" s="30">
        <f>IF(C52="","",IF(ISNUMBER(M52),IF(M52&gt;0,"Win","Loss"),"Open"))</f>
        <v/>
      </c>
      <c r="Q52" s="31">
        <f>IF(OR(C52="",(COUNTIF($P$8:P52,"Win")+COUNTIF($P$8:P52,"Loss"))=0),"",COUNTIF($P$8:P52,"Win")/(COUNTIF($P$8:P52,"Win")+COUNTIF($P$8:P52,"Loss")))</f>
        <v/>
      </c>
    </row>
    <row r="53" ht="20" customHeight="1">
      <c r="A53" s="19" t="n"/>
      <c r="B53" s="19" t="n"/>
      <c r="C53" s="20" t="n"/>
      <c r="D53" s="21" t="n"/>
      <c r="E53" s="21" t="n"/>
      <c r="F53" s="22" t="n"/>
      <c r="G53" s="23" t="n"/>
      <c r="H53" s="24" t="n"/>
      <c r="I53" s="24" t="n"/>
      <c r="J53" s="25" t="n"/>
      <c r="K53" s="24" t="n"/>
      <c r="L53" s="26" t="n"/>
      <c r="M53" s="27">
        <f>IF(OR(C53="",B53="",I53="",F53="",G53="",H53=""),"",(I53-H53)*F53*G53*IF(E53="Short",-1,1)-N(J53))</f>
        <v/>
      </c>
      <c r="N53" s="28">
        <f>IF(OR(C53="",K53="",H53="",F53="",G53=""),"",ABS(H53-K53)*F53*G53)</f>
        <v/>
      </c>
      <c r="O53" s="29">
        <f>IF(AND(ISNUMBER(M53),ISNUMBER(N53)),IF(N53=0,"",M53/N53),"")</f>
        <v/>
      </c>
      <c r="P53" s="30">
        <f>IF(C53="","",IF(ISNUMBER(M53),IF(M53&gt;0,"Win","Loss"),"Open"))</f>
        <v/>
      </c>
      <c r="Q53" s="31">
        <f>IF(OR(C53="",(COUNTIF($P$8:P53,"Win")+COUNTIF($P$8:P53,"Loss"))=0),"",COUNTIF($P$8:P53,"Win")/(COUNTIF($P$8:P53,"Win")+COUNTIF($P$8:P53,"Loss")))</f>
        <v/>
      </c>
    </row>
    <row r="54" ht="20" customHeight="1">
      <c r="A54" s="19" t="n"/>
      <c r="B54" s="19" t="n"/>
      <c r="C54" s="20" t="n"/>
      <c r="D54" s="21" t="n"/>
      <c r="E54" s="21" t="n"/>
      <c r="F54" s="22" t="n"/>
      <c r="G54" s="23" t="n"/>
      <c r="H54" s="24" t="n"/>
      <c r="I54" s="24" t="n"/>
      <c r="J54" s="25" t="n"/>
      <c r="K54" s="24" t="n"/>
      <c r="L54" s="26" t="n"/>
      <c r="M54" s="27">
        <f>IF(OR(C54="",B54="",I54="",F54="",G54="",H54=""),"",(I54-H54)*F54*G54*IF(E54="Short",-1,1)-N(J54))</f>
        <v/>
      </c>
      <c r="N54" s="28">
        <f>IF(OR(C54="",K54="",H54="",F54="",G54=""),"",ABS(H54-K54)*F54*G54)</f>
        <v/>
      </c>
      <c r="O54" s="29">
        <f>IF(AND(ISNUMBER(M54),ISNUMBER(N54)),IF(N54=0,"",M54/N54),"")</f>
        <v/>
      </c>
      <c r="P54" s="30">
        <f>IF(C54="","",IF(ISNUMBER(M54),IF(M54&gt;0,"Win","Loss"),"Open"))</f>
        <v/>
      </c>
      <c r="Q54" s="31">
        <f>IF(OR(C54="",(COUNTIF($P$8:P54,"Win")+COUNTIF($P$8:P54,"Loss"))=0),"",COUNTIF($P$8:P54,"Win")/(COUNTIF($P$8:P54,"Win")+COUNTIF($P$8:P54,"Loss")))</f>
        <v/>
      </c>
    </row>
    <row r="55" ht="20" customHeight="1">
      <c r="A55" s="19" t="n"/>
      <c r="B55" s="19" t="n"/>
      <c r="C55" s="20" t="n"/>
      <c r="D55" s="21" t="n"/>
      <c r="E55" s="21" t="n"/>
      <c r="F55" s="22" t="n"/>
      <c r="G55" s="23" t="n"/>
      <c r="H55" s="24" t="n"/>
      <c r="I55" s="24" t="n"/>
      <c r="J55" s="25" t="n"/>
      <c r="K55" s="24" t="n"/>
      <c r="L55" s="26" t="n"/>
      <c r="M55" s="27">
        <f>IF(OR(C55="",B55="",I55="",F55="",G55="",H55=""),"",(I55-H55)*F55*G55*IF(E55="Short",-1,1)-N(J55))</f>
        <v/>
      </c>
      <c r="N55" s="28">
        <f>IF(OR(C55="",K55="",H55="",F55="",G55=""),"",ABS(H55-K55)*F55*G55)</f>
        <v/>
      </c>
      <c r="O55" s="29">
        <f>IF(AND(ISNUMBER(M55),ISNUMBER(N55)),IF(N55=0,"",M55/N55),"")</f>
        <v/>
      </c>
      <c r="P55" s="30">
        <f>IF(C55="","",IF(ISNUMBER(M55),IF(M55&gt;0,"Win","Loss"),"Open"))</f>
        <v/>
      </c>
      <c r="Q55" s="31">
        <f>IF(OR(C55="",(COUNTIF($P$8:P55,"Win")+COUNTIF($P$8:P55,"Loss"))=0),"",COUNTIF($P$8:P55,"Win")/(COUNTIF($P$8:P55,"Win")+COUNTIF($P$8:P55,"Loss")))</f>
        <v/>
      </c>
    </row>
    <row r="56" ht="20" customHeight="1">
      <c r="A56" s="19" t="n"/>
      <c r="B56" s="19" t="n"/>
      <c r="C56" s="20" t="n"/>
      <c r="D56" s="21" t="n"/>
      <c r="E56" s="21" t="n"/>
      <c r="F56" s="22" t="n"/>
      <c r="G56" s="23" t="n"/>
      <c r="H56" s="24" t="n"/>
      <c r="I56" s="24" t="n"/>
      <c r="J56" s="25" t="n"/>
      <c r="K56" s="24" t="n"/>
      <c r="L56" s="26" t="n"/>
      <c r="M56" s="27">
        <f>IF(OR(C56="",B56="",I56="",F56="",G56="",H56=""),"",(I56-H56)*F56*G56*IF(E56="Short",-1,1)-N(J56))</f>
        <v/>
      </c>
      <c r="N56" s="28">
        <f>IF(OR(C56="",K56="",H56="",F56="",G56=""),"",ABS(H56-K56)*F56*G56)</f>
        <v/>
      </c>
      <c r="O56" s="29">
        <f>IF(AND(ISNUMBER(M56),ISNUMBER(N56)),IF(N56=0,"",M56/N56),"")</f>
        <v/>
      </c>
      <c r="P56" s="30">
        <f>IF(C56="","",IF(ISNUMBER(M56),IF(M56&gt;0,"Win","Loss"),"Open"))</f>
        <v/>
      </c>
      <c r="Q56" s="31">
        <f>IF(OR(C56="",(COUNTIF($P$8:P56,"Win")+COUNTIF($P$8:P56,"Loss"))=0),"",COUNTIF($P$8:P56,"Win")/(COUNTIF($P$8:P56,"Win")+COUNTIF($P$8:P56,"Loss")))</f>
        <v/>
      </c>
    </row>
    <row r="57" ht="20" customHeight="1">
      <c r="A57" s="19" t="n"/>
      <c r="B57" s="19" t="n"/>
      <c r="C57" s="20" t="n"/>
      <c r="D57" s="21" t="n"/>
      <c r="E57" s="21" t="n"/>
      <c r="F57" s="22" t="n"/>
      <c r="G57" s="23" t="n"/>
      <c r="H57" s="24" t="n"/>
      <c r="I57" s="24" t="n"/>
      <c r="J57" s="25" t="n"/>
      <c r="K57" s="24" t="n"/>
      <c r="L57" s="26" t="n"/>
      <c r="M57" s="27">
        <f>IF(OR(C57="",B57="",I57="",F57="",G57="",H57=""),"",(I57-H57)*F57*G57*IF(E57="Short",-1,1)-N(J57))</f>
        <v/>
      </c>
      <c r="N57" s="28">
        <f>IF(OR(C57="",K57="",H57="",F57="",G57=""),"",ABS(H57-K57)*F57*G57)</f>
        <v/>
      </c>
      <c r="O57" s="29">
        <f>IF(AND(ISNUMBER(M57),ISNUMBER(N57)),IF(N57=0,"",M57/N57),"")</f>
        <v/>
      </c>
      <c r="P57" s="30">
        <f>IF(C57="","",IF(ISNUMBER(M57),IF(M57&gt;0,"Win","Loss"),"Open"))</f>
        <v/>
      </c>
      <c r="Q57" s="31">
        <f>IF(OR(C57="",(COUNTIF($P$8:P57,"Win")+COUNTIF($P$8:P57,"Loss"))=0),"",COUNTIF($P$8:P57,"Win")/(COUNTIF($P$8:P57,"Win")+COUNTIF($P$8:P57,"Loss")))</f>
        <v/>
      </c>
    </row>
    <row r="58" ht="20" customHeight="1">
      <c r="A58" s="19" t="n"/>
      <c r="B58" s="19" t="n"/>
      <c r="C58" s="20" t="n"/>
      <c r="D58" s="21" t="n"/>
      <c r="E58" s="21" t="n"/>
      <c r="F58" s="22" t="n"/>
      <c r="G58" s="23" t="n"/>
      <c r="H58" s="24" t="n"/>
      <c r="I58" s="24" t="n"/>
      <c r="J58" s="25" t="n"/>
      <c r="K58" s="24" t="n"/>
      <c r="L58" s="26" t="n"/>
      <c r="M58" s="27">
        <f>IF(OR(C58="",B58="",I58="",F58="",G58="",H58=""),"",(I58-H58)*F58*G58*IF(E58="Short",-1,1)-N(J58))</f>
        <v/>
      </c>
      <c r="N58" s="28">
        <f>IF(OR(C58="",K58="",H58="",F58="",G58=""),"",ABS(H58-K58)*F58*G58)</f>
        <v/>
      </c>
      <c r="O58" s="29">
        <f>IF(AND(ISNUMBER(M58),ISNUMBER(N58)),IF(N58=0,"",M58/N58),"")</f>
        <v/>
      </c>
      <c r="P58" s="30">
        <f>IF(C58="","",IF(ISNUMBER(M58),IF(M58&gt;0,"Win","Loss"),"Open"))</f>
        <v/>
      </c>
      <c r="Q58" s="31">
        <f>IF(OR(C58="",(COUNTIF($P$8:P58,"Win")+COUNTIF($P$8:P58,"Loss"))=0),"",COUNTIF($P$8:P58,"Win")/(COUNTIF($P$8:P58,"Win")+COUNTIF($P$8:P58,"Loss")))</f>
        <v/>
      </c>
    </row>
    <row r="59" ht="20" customHeight="1">
      <c r="A59" s="19" t="n"/>
      <c r="B59" s="19" t="n"/>
      <c r="C59" s="20" t="n"/>
      <c r="D59" s="21" t="n"/>
      <c r="E59" s="21" t="n"/>
      <c r="F59" s="22" t="n"/>
      <c r="G59" s="23" t="n"/>
      <c r="H59" s="24" t="n"/>
      <c r="I59" s="24" t="n"/>
      <c r="J59" s="25" t="n"/>
      <c r="K59" s="24" t="n"/>
      <c r="L59" s="26" t="n"/>
      <c r="M59" s="27">
        <f>IF(OR(C59="",B59="",I59="",F59="",G59="",H59=""),"",(I59-H59)*F59*G59*IF(E59="Short",-1,1)-N(J59))</f>
        <v/>
      </c>
      <c r="N59" s="28">
        <f>IF(OR(C59="",K59="",H59="",F59="",G59=""),"",ABS(H59-K59)*F59*G59)</f>
        <v/>
      </c>
      <c r="O59" s="29">
        <f>IF(AND(ISNUMBER(M59),ISNUMBER(N59)),IF(N59=0,"",M59/N59),"")</f>
        <v/>
      </c>
      <c r="P59" s="30">
        <f>IF(C59="","",IF(ISNUMBER(M59),IF(M59&gt;0,"Win","Loss"),"Open"))</f>
        <v/>
      </c>
      <c r="Q59" s="31">
        <f>IF(OR(C59="",(COUNTIF($P$8:P59,"Win")+COUNTIF($P$8:P59,"Loss"))=0),"",COUNTIF($P$8:P59,"Win")/(COUNTIF($P$8:P59,"Win")+COUNTIF($P$8:P59,"Loss")))</f>
        <v/>
      </c>
    </row>
    <row r="60" ht="20" customHeight="1">
      <c r="A60" s="19" t="n"/>
      <c r="B60" s="19" t="n"/>
      <c r="C60" s="20" t="n"/>
      <c r="D60" s="21" t="n"/>
      <c r="E60" s="21" t="n"/>
      <c r="F60" s="22" t="n"/>
      <c r="G60" s="23" t="n"/>
      <c r="H60" s="24" t="n"/>
      <c r="I60" s="24" t="n"/>
      <c r="J60" s="25" t="n"/>
      <c r="K60" s="24" t="n"/>
      <c r="L60" s="26" t="n"/>
      <c r="M60" s="27">
        <f>IF(OR(C60="",B60="",I60="",F60="",G60="",H60=""),"",(I60-H60)*F60*G60*IF(E60="Short",-1,1)-N(J60))</f>
        <v/>
      </c>
      <c r="N60" s="28">
        <f>IF(OR(C60="",K60="",H60="",F60="",G60=""),"",ABS(H60-K60)*F60*G60)</f>
        <v/>
      </c>
      <c r="O60" s="29">
        <f>IF(AND(ISNUMBER(M60),ISNUMBER(N60)),IF(N60=0,"",M60/N60),"")</f>
        <v/>
      </c>
      <c r="P60" s="30">
        <f>IF(C60="","",IF(ISNUMBER(M60),IF(M60&gt;0,"Win","Loss"),"Open"))</f>
        <v/>
      </c>
      <c r="Q60" s="31">
        <f>IF(OR(C60="",(COUNTIF($P$8:P60,"Win")+COUNTIF($P$8:P60,"Loss"))=0),"",COUNTIF($P$8:P60,"Win")/(COUNTIF($P$8:P60,"Win")+COUNTIF($P$8:P60,"Loss")))</f>
        <v/>
      </c>
    </row>
    <row r="61" ht="20" customHeight="1">
      <c r="A61" s="19" t="n"/>
      <c r="B61" s="19" t="n"/>
      <c r="C61" s="20" t="n"/>
      <c r="D61" s="21" t="n"/>
      <c r="E61" s="21" t="n"/>
      <c r="F61" s="22" t="n"/>
      <c r="G61" s="23" t="n"/>
      <c r="H61" s="24" t="n"/>
      <c r="I61" s="24" t="n"/>
      <c r="J61" s="25" t="n"/>
      <c r="K61" s="24" t="n"/>
      <c r="L61" s="26" t="n"/>
      <c r="M61" s="27">
        <f>IF(OR(C61="",B61="",I61="",F61="",G61="",H61=""),"",(I61-H61)*F61*G61*IF(E61="Short",-1,1)-N(J61))</f>
        <v/>
      </c>
      <c r="N61" s="28">
        <f>IF(OR(C61="",K61="",H61="",F61="",G61=""),"",ABS(H61-K61)*F61*G61)</f>
        <v/>
      </c>
      <c r="O61" s="29">
        <f>IF(AND(ISNUMBER(M61),ISNUMBER(N61)),IF(N61=0,"",M61/N61),"")</f>
        <v/>
      </c>
      <c r="P61" s="30">
        <f>IF(C61="","",IF(ISNUMBER(M61),IF(M61&gt;0,"Win","Loss"),"Open"))</f>
        <v/>
      </c>
      <c r="Q61" s="31">
        <f>IF(OR(C61="",(COUNTIF($P$8:P61,"Win")+COUNTIF($P$8:P61,"Loss"))=0),"",COUNTIF($P$8:P61,"Win")/(COUNTIF($P$8:P61,"Win")+COUNTIF($P$8:P61,"Loss")))</f>
        <v/>
      </c>
    </row>
    <row r="62" ht="20" customHeight="1">
      <c r="A62" s="19" t="n"/>
      <c r="B62" s="19" t="n"/>
      <c r="C62" s="20" t="n"/>
      <c r="D62" s="21" t="n"/>
      <c r="E62" s="21" t="n"/>
      <c r="F62" s="22" t="n"/>
      <c r="G62" s="23" t="n"/>
      <c r="H62" s="24" t="n"/>
      <c r="I62" s="24" t="n"/>
      <c r="J62" s="25" t="n"/>
      <c r="K62" s="24" t="n"/>
      <c r="L62" s="26" t="n"/>
      <c r="M62" s="27">
        <f>IF(OR(C62="",B62="",I62="",F62="",G62="",H62=""),"",(I62-H62)*F62*G62*IF(E62="Short",-1,1)-N(J62))</f>
        <v/>
      </c>
      <c r="N62" s="28">
        <f>IF(OR(C62="",K62="",H62="",F62="",G62=""),"",ABS(H62-K62)*F62*G62)</f>
        <v/>
      </c>
      <c r="O62" s="29">
        <f>IF(AND(ISNUMBER(M62),ISNUMBER(N62)),IF(N62=0,"",M62/N62),"")</f>
        <v/>
      </c>
      <c r="P62" s="30">
        <f>IF(C62="","",IF(ISNUMBER(M62),IF(M62&gt;0,"Win","Loss"),"Open"))</f>
        <v/>
      </c>
      <c r="Q62" s="31">
        <f>IF(OR(C62="",(COUNTIF($P$8:P62,"Win")+COUNTIF($P$8:P62,"Loss"))=0),"",COUNTIF($P$8:P62,"Win")/(COUNTIF($P$8:P62,"Win")+COUNTIF($P$8:P62,"Loss")))</f>
        <v/>
      </c>
    </row>
    <row r="63" ht="20" customHeight="1">
      <c r="A63" s="19" t="n"/>
      <c r="B63" s="19" t="n"/>
      <c r="C63" s="20" t="n"/>
      <c r="D63" s="21" t="n"/>
      <c r="E63" s="21" t="n"/>
      <c r="F63" s="22" t="n"/>
      <c r="G63" s="23" t="n"/>
      <c r="H63" s="24" t="n"/>
      <c r="I63" s="24" t="n"/>
      <c r="J63" s="25" t="n"/>
      <c r="K63" s="24" t="n"/>
      <c r="L63" s="26" t="n"/>
      <c r="M63" s="27">
        <f>IF(OR(C63="",B63="",I63="",F63="",G63="",H63=""),"",(I63-H63)*F63*G63*IF(E63="Short",-1,1)-N(J63))</f>
        <v/>
      </c>
      <c r="N63" s="28">
        <f>IF(OR(C63="",K63="",H63="",F63="",G63=""),"",ABS(H63-K63)*F63*G63)</f>
        <v/>
      </c>
      <c r="O63" s="29">
        <f>IF(AND(ISNUMBER(M63),ISNUMBER(N63)),IF(N63=0,"",M63/N63),"")</f>
        <v/>
      </c>
      <c r="P63" s="30">
        <f>IF(C63="","",IF(ISNUMBER(M63),IF(M63&gt;0,"Win","Loss"),"Open"))</f>
        <v/>
      </c>
      <c r="Q63" s="31">
        <f>IF(OR(C63="",(COUNTIF($P$8:P63,"Win")+COUNTIF($P$8:P63,"Loss"))=0),"",COUNTIF($P$8:P63,"Win")/(COUNTIF($P$8:P63,"Win")+COUNTIF($P$8:P63,"Loss")))</f>
        <v/>
      </c>
    </row>
    <row r="64" ht="20" customHeight="1">
      <c r="A64" s="19" t="n"/>
      <c r="B64" s="19" t="n"/>
      <c r="C64" s="20" t="n"/>
      <c r="D64" s="21" t="n"/>
      <c r="E64" s="21" t="n"/>
      <c r="F64" s="22" t="n"/>
      <c r="G64" s="23" t="n"/>
      <c r="H64" s="24" t="n"/>
      <c r="I64" s="24" t="n"/>
      <c r="J64" s="25" t="n"/>
      <c r="K64" s="24" t="n"/>
      <c r="L64" s="26" t="n"/>
      <c r="M64" s="27">
        <f>IF(OR(C64="",B64="",I64="",F64="",G64="",H64=""),"",(I64-H64)*F64*G64*IF(E64="Short",-1,1)-N(J64))</f>
        <v/>
      </c>
      <c r="N64" s="28">
        <f>IF(OR(C64="",K64="",H64="",F64="",G64=""),"",ABS(H64-K64)*F64*G64)</f>
        <v/>
      </c>
      <c r="O64" s="29">
        <f>IF(AND(ISNUMBER(M64),ISNUMBER(N64)),IF(N64=0,"",M64/N64),"")</f>
        <v/>
      </c>
      <c r="P64" s="30">
        <f>IF(C64="","",IF(ISNUMBER(M64),IF(M64&gt;0,"Win","Loss"),"Open"))</f>
        <v/>
      </c>
      <c r="Q64" s="31">
        <f>IF(OR(C64="",(COUNTIF($P$8:P64,"Win")+COUNTIF($P$8:P64,"Loss"))=0),"",COUNTIF($P$8:P64,"Win")/(COUNTIF($P$8:P64,"Win")+COUNTIF($P$8:P64,"Loss")))</f>
        <v/>
      </c>
    </row>
    <row r="65" ht="20" customHeight="1">
      <c r="A65" s="19" t="n"/>
      <c r="B65" s="19" t="n"/>
      <c r="C65" s="20" t="n"/>
      <c r="D65" s="21" t="n"/>
      <c r="E65" s="21" t="n"/>
      <c r="F65" s="22" t="n"/>
      <c r="G65" s="23" t="n"/>
      <c r="H65" s="24" t="n"/>
      <c r="I65" s="24" t="n"/>
      <c r="J65" s="25" t="n"/>
      <c r="K65" s="24" t="n"/>
      <c r="L65" s="26" t="n"/>
      <c r="M65" s="27">
        <f>IF(OR(C65="",B65="",I65="",F65="",G65="",H65=""),"",(I65-H65)*F65*G65*IF(E65="Short",-1,1)-N(J65))</f>
        <v/>
      </c>
      <c r="N65" s="28">
        <f>IF(OR(C65="",K65="",H65="",F65="",G65=""),"",ABS(H65-K65)*F65*G65)</f>
        <v/>
      </c>
      <c r="O65" s="29">
        <f>IF(AND(ISNUMBER(M65),ISNUMBER(N65)),IF(N65=0,"",M65/N65),"")</f>
        <v/>
      </c>
      <c r="P65" s="30">
        <f>IF(C65="","",IF(ISNUMBER(M65),IF(M65&gt;0,"Win","Loss"),"Open"))</f>
        <v/>
      </c>
      <c r="Q65" s="31">
        <f>IF(OR(C65="",(COUNTIF($P$8:P65,"Win")+COUNTIF($P$8:P65,"Loss"))=0),"",COUNTIF($P$8:P65,"Win")/(COUNTIF($P$8:P65,"Win")+COUNTIF($P$8:P65,"Loss")))</f>
        <v/>
      </c>
    </row>
    <row r="66" ht="20" customHeight="1">
      <c r="A66" s="19" t="n"/>
      <c r="B66" s="19" t="n"/>
      <c r="C66" s="20" t="n"/>
      <c r="D66" s="21" t="n"/>
      <c r="E66" s="21" t="n"/>
      <c r="F66" s="22" t="n"/>
      <c r="G66" s="23" t="n"/>
      <c r="H66" s="24" t="n"/>
      <c r="I66" s="24" t="n"/>
      <c r="J66" s="25" t="n"/>
      <c r="K66" s="24" t="n"/>
      <c r="L66" s="26" t="n"/>
      <c r="M66" s="27">
        <f>IF(OR(C66="",B66="",I66="",F66="",G66="",H66=""),"",(I66-H66)*F66*G66*IF(E66="Short",-1,1)-N(J66))</f>
        <v/>
      </c>
      <c r="N66" s="28">
        <f>IF(OR(C66="",K66="",H66="",F66="",G66=""),"",ABS(H66-K66)*F66*G66)</f>
        <v/>
      </c>
      <c r="O66" s="29">
        <f>IF(AND(ISNUMBER(M66),ISNUMBER(N66)),IF(N66=0,"",M66/N66),"")</f>
        <v/>
      </c>
      <c r="P66" s="30">
        <f>IF(C66="","",IF(ISNUMBER(M66),IF(M66&gt;0,"Win","Loss"),"Open"))</f>
        <v/>
      </c>
      <c r="Q66" s="31">
        <f>IF(OR(C66="",(COUNTIF($P$8:P66,"Win")+COUNTIF($P$8:P66,"Loss"))=0),"",COUNTIF($P$8:P66,"Win")/(COUNTIF($P$8:P66,"Win")+COUNTIF($P$8:P66,"Loss")))</f>
        <v/>
      </c>
    </row>
    <row r="67" ht="20" customHeight="1">
      <c r="A67" s="19" t="n"/>
      <c r="B67" s="19" t="n"/>
      <c r="C67" s="20" t="n"/>
      <c r="D67" s="21" t="n"/>
      <c r="E67" s="21" t="n"/>
      <c r="F67" s="22" t="n"/>
      <c r="G67" s="23" t="n"/>
      <c r="H67" s="24" t="n"/>
      <c r="I67" s="24" t="n"/>
      <c r="J67" s="25" t="n"/>
      <c r="K67" s="24" t="n"/>
      <c r="L67" s="26" t="n"/>
      <c r="M67" s="27">
        <f>IF(OR(C67="",B67="",I67="",F67="",G67="",H67=""),"",(I67-H67)*F67*G67*IF(E67="Short",-1,1)-N(J67))</f>
        <v/>
      </c>
      <c r="N67" s="28">
        <f>IF(OR(C67="",K67="",H67="",F67="",G67=""),"",ABS(H67-K67)*F67*G67)</f>
        <v/>
      </c>
      <c r="O67" s="29">
        <f>IF(AND(ISNUMBER(M67),ISNUMBER(N67)),IF(N67=0,"",M67/N67),"")</f>
        <v/>
      </c>
      <c r="P67" s="30">
        <f>IF(C67="","",IF(ISNUMBER(M67),IF(M67&gt;0,"Win","Loss"),"Open"))</f>
        <v/>
      </c>
      <c r="Q67" s="31">
        <f>IF(OR(C67="",(COUNTIF($P$8:P67,"Win")+COUNTIF($P$8:P67,"Loss"))=0),"",COUNTIF($P$8:P67,"Win")/(COUNTIF($P$8:P67,"Win")+COUNTIF($P$8:P67,"Loss")))</f>
        <v/>
      </c>
    </row>
    <row r="68" ht="20" customHeight="1">
      <c r="A68" s="19" t="n"/>
      <c r="B68" s="19" t="n"/>
      <c r="C68" s="20" t="n"/>
      <c r="D68" s="21" t="n"/>
      <c r="E68" s="21" t="n"/>
      <c r="F68" s="22" t="n"/>
      <c r="G68" s="23" t="n"/>
      <c r="H68" s="24" t="n"/>
      <c r="I68" s="24" t="n"/>
      <c r="J68" s="25" t="n"/>
      <c r="K68" s="24" t="n"/>
      <c r="L68" s="26" t="n"/>
      <c r="M68" s="27">
        <f>IF(OR(C68="",B68="",I68="",F68="",G68="",H68=""),"",(I68-H68)*F68*G68*IF(E68="Short",-1,1)-N(J68))</f>
        <v/>
      </c>
      <c r="N68" s="28">
        <f>IF(OR(C68="",K68="",H68="",F68="",G68=""),"",ABS(H68-K68)*F68*G68)</f>
        <v/>
      </c>
      <c r="O68" s="29">
        <f>IF(AND(ISNUMBER(M68),ISNUMBER(N68)),IF(N68=0,"",M68/N68),"")</f>
        <v/>
      </c>
      <c r="P68" s="30">
        <f>IF(C68="","",IF(ISNUMBER(M68),IF(M68&gt;0,"Win","Loss"),"Open"))</f>
        <v/>
      </c>
      <c r="Q68" s="31">
        <f>IF(OR(C68="",(COUNTIF($P$8:P68,"Win")+COUNTIF($P$8:P68,"Loss"))=0),"",COUNTIF($P$8:P68,"Win")/(COUNTIF($P$8:P68,"Win")+COUNTIF($P$8:P68,"Loss")))</f>
        <v/>
      </c>
    </row>
    <row r="69" ht="20" customHeight="1">
      <c r="A69" s="19" t="n"/>
      <c r="B69" s="19" t="n"/>
      <c r="C69" s="20" t="n"/>
      <c r="D69" s="21" t="n"/>
      <c r="E69" s="21" t="n"/>
      <c r="F69" s="22" t="n"/>
      <c r="G69" s="23" t="n"/>
      <c r="H69" s="24" t="n"/>
      <c r="I69" s="24" t="n"/>
      <c r="J69" s="25" t="n"/>
      <c r="K69" s="24" t="n"/>
      <c r="L69" s="26" t="n"/>
      <c r="M69" s="27">
        <f>IF(OR(C69="",B69="",I69="",F69="",G69="",H69=""),"",(I69-H69)*F69*G69*IF(E69="Short",-1,1)-N(J69))</f>
        <v/>
      </c>
      <c r="N69" s="28">
        <f>IF(OR(C69="",K69="",H69="",F69="",G69=""),"",ABS(H69-K69)*F69*G69)</f>
        <v/>
      </c>
      <c r="O69" s="29">
        <f>IF(AND(ISNUMBER(M69),ISNUMBER(N69)),IF(N69=0,"",M69/N69),"")</f>
        <v/>
      </c>
      <c r="P69" s="30">
        <f>IF(C69="","",IF(ISNUMBER(M69),IF(M69&gt;0,"Win","Loss"),"Open"))</f>
        <v/>
      </c>
      <c r="Q69" s="31">
        <f>IF(OR(C69="",(COUNTIF($P$8:P69,"Win")+COUNTIF($P$8:P69,"Loss"))=0),"",COUNTIF($P$8:P69,"Win")/(COUNTIF($P$8:P69,"Win")+COUNTIF($P$8:P69,"Loss")))</f>
        <v/>
      </c>
    </row>
    <row r="70" ht="20" customHeight="1">
      <c r="A70" s="19" t="n"/>
      <c r="B70" s="19" t="n"/>
      <c r="C70" s="20" t="n"/>
      <c r="D70" s="21" t="n"/>
      <c r="E70" s="21" t="n"/>
      <c r="F70" s="22" t="n"/>
      <c r="G70" s="23" t="n"/>
      <c r="H70" s="24" t="n"/>
      <c r="I70" s="24" t="n"/>
      <c r="J70" s="25" t="n"/>
      <c r="K70" s="24" t="n"/>
      <c r="L70" s="26" t="n"/>
      <c r="M70" s="27">
        <f>IF(OR(C70="",B70="",I70="",F70="",G70="",H70=""),"",(I70-H70)*F70*G70*IF(E70="Short",-1,1)-N(J70))</f>
        <v/>
      </c>
      <c r="N70" s="28">
        <f>IF(OR(C70="",K70="",H70="",F70="",G70=""),"",ABS(H70-K70)*F70*G70)</f>
        <v/>
      </c>
      <c r="O70" s="29">
        <f>IF(AND(ISNUMBER(M70),ISNUMBER(N70)),IF(N70=0,"",M70/N70),"")</f>
        <v/>
      </c>
      <c r="P70" s="30">
        <f>IF(C70="","",IF(ISNUMBER(M70),IF(M70&gt;0,"Win","Loss"),"Open"))</f>
        <v/>
      </c>
      <c r="Q70" s="31">
        <f>IF(OR(C70="",(COUNTIF($P$8:P70,"Win")+COUNTIF($P$8:P70,"Loss"))=0),"",COUNTIF($P$8:P70,"Win")/(COUNTIF($P$8:P70,"Win")+COUNTIF($P$8:P70,"Loss")))</f>
        <v/>
      </c>
    </row>
    <row r="71" ht="20" customHeight="1">
      <c r="A71" s="19" t="n"/>
      <c r="B71" s="19" t="n"/>
      <c r="C71" s="20" t="n"/>
      <c r="D71" s="21" t="n"/>
      <c r="E71" s="21" t="n"/>
      <c r="F71" s="22" t="n"/>
      <c r="G71" s="23" t="n"/>
      <c r="H71" s="24" t="n"/>
      <c r="I71" s="24" t="n"/>
      <c r="J71" s="25" t="n"/>
      <c r="K71" s="24" t="n"/>
      <c r="L71" s="26" t="n"/>
      <c r="M71" s="27">
        <f>IF(OR(C71="",B71="",I71="",F71="",G71="",H71=""),"",(I71-H71)*F71*G71*IF(E71="Short",-1,1)-N(J71))</f>
        <v/>
      </c>
      <c r="N71" s="28">
        <f>IF(OR(C71="",K71="",H71="",F71="",G71=""),"",ABS(H71-K71)*F71*G71)</f>
        <v/>
      </c>
      <c r="O71" s="29">
        <f>IF(AND(ISNUMBER(M71),ISNUMBER(N71)),IF(N71=0,"",M71/N71),"")</f>
        <v/>
      </c>
      <c r="P71" s="30">
        <f>IF(C71="","",IF(ISNUMBER(M71),IF(M71&gt;0,"Win","Loss"),"Open"))</f>
        <v/>
      </c>
      <c r="Q71" s="31">
        <f>IF(OR(C71="",(COUNTIF($P$8:P71,"Win")+COUNTIF($P$8:P71,"Loss"))=0),"",COUNTIF($P$8:P71,"Win")/(COUNTIF($P$8:P71,"Win")+COUNTIF($P$8:P71,"Loss")))</f>
        <v/>
      </c>
    </row>
    <row r="72" ht="20" customHeight="1">
      <c r="A72" s="19" t="n"/>
      <c r="B72" s="19" t="n"/>
      <c r="C72" s="20" t="n"/>
      <c r="D72" s="21" t="n"/>
      <c r="E72" s="21" t="n"/>
      <c r="F72" s="22" t="n"/>
      <c r="G72" s="23" t="n"/>
      <c r="H72" s="24" t="n"/>
      <c r="I72" s="24" t="n"/>
      <c r="J72" s="25" t="n"/>
      <c r="K72" s="24" t="n"/>
      <c r="L72" s="26" t="n"/>
      <c r="M72" s="27">
        <f>IF(OR(C72="",B72="",I72="",F72="",G72="",H72=""),"",(I72-H72)*F72*G72*IF(E72="Short",-1,1)-N(J72))</f>
        <v/>
      </c>
      <c r="N72" s="28">
        <f>IF(OR(C72="",K72="",H72="",F72="",G72=""),"",ABS(H72-K72)*F72*G72)</f>
        <v/>
      </c>
      <c r="O72" s="29">
        <f>IF(AND(ISNUMBER(M72),ISNUMBER(N72)),IF(N72=0,"",M72/N72),"")</f>
        <v/>
      </c>
      <c r="P72" s="30">
        <f>IF(C72="","",IF(ISNUMBER(M72),IF(M72&gt;0,"Win","Loss"),"Open"))</f>
        <v/>
      </c>
      <c r="Q72" s="31">
        <f>IF(OR(C72="",(COUNTIF($P$8:P72,"Win")+COUNTIF($P$8:P72,"Loss"))=0),"",COUNTIF($P$8:P72,"Win")/(COUNTIF($P$8:P72,"Win")+COUNTIF($P$8:P72,"Loss")))</f>
        <v/>
      </c>
    </row>
    <row r="73" ht="20" customHeight="1">
      <c r="A73" s="19" t="n"/>
      <c r="B73" s="19" t="n"/>
      <c r="C73" s="20" t="n"/>
      <c r="D73" s="21" t="n"/>
      <c r="E73" s="21" t="n"/>
      <c r="F73" s="22" t="n"/>
      <c r="G73" s="23" t="n"/>
      <c r="H73" s="24" t="n"/>
      <c r="I73" s="24" t="n"/>
      <c r="J73" s="25" t="n"/>
      <c r="K73" s="24" t="n"/>
      <c r="L73" s="26" t="n"/>
      <c r="M73" s="27">
        <f>IF(OR(C73="",B73="",I73="",F73="",G73="",H73=""),"",(I73-H73)*F73*G73*IF(E73="Short",-1,1)-N(J73))</f>
        <v/>
      </c>
      <c r="N73" s="28">
        <f>IF(OR(C73="",K73="",H73="",F73="",G73=""),"",ABS(H73-K73)*F73*G73)</f>
        <v/>
      </c>
      <c r="O73" s="29">
        <f>IF(AND(ISNUMBER(M73),ISNUMBER(N73)),IF(N73=0,"",M73/N73),"")</f>
        <v/>
      </c>
      <c r="P73" s="30">
        <f>IF(C73="","",IF(ISNUMBER(M73),IF(M73&gt;0,"Win","Loss"),"Open"))</f>
        <v/>
      </c>
      <c r="Q73" s="31">
        <f>IF(OR(C73="",(COUNTIF($P$8:P73,"Win")+COUNTIF($P$8:P73,"Loss"))=0),"",COUNTIF($P$8:P73,"Win")/(COUNTIF($P$8:P73,"Win")+COUNTIF($P$8:P73,"Loss")))</f>
        <v/>
      </c>
    </row>
    <row r="74" ht="20" customHeight="1">
      <c r="A74" s="19" t="n"/>
      <c r="B74" s="19" t="n"/>
      <c r="C74" s="20" t="n"/>
      <c r="D74" s="21" t="n"/>
      <c r="E74" s="21" t="n"/>
      <c r="F74" s="22" t="n"/>
      <c r="G74" s="23" t="n"/>
      <c r="H74" s="24" t="n"/>
      <c r="I74" s="24" t="n"/>
      <c r="J74" s="25" t="n"/>
      <c r="K74" s="24" t="n"/>
      <c r="L74" s="26" t="n"/>
      <c r="M74" s="27">
        <f>IF(OR(C74="",B74="",I74="",F74="",G74="",H74=""),"",(I74-H74)*F74*G74*IF(E74="Short",-1,1)-N(J74))</f>
        <v/>
      </c>
      <c r="N74" s="28">
        <f>IF(OR(C74="",K74="",H74="",F74="",G74=""),"",ABS(H74-K74)*F74*G74)</f>
        <v/>
      </c>
      <c r="O74" s="29">
        <f>IF(AND(ISNUMBER(M74),ISNUMBER(N74)),IF(N74=0,"",M74/N74),"")</f>
        <v/>
      </c>
      <c r="P74" s="30">
        <f>IF(C74="","",IF(ISNUMBER(M74),IF(M74&gt;0,"Win","Loss"),"Open"))</f>
        <v/>
      </c>
      <c r="Q74" s="31">
        <f>IF(OR(C74="",(COUNTIF($P$8:P74,"Win")+COUNTIF($P$8:P74,"Loss"))=0),"",COUNTIF($P$8:P74,"Win")/(COUNTIF($P$8:P74,"Win")+COUNTIF($P$8:P74,"Loss")))</f>
        <v/>
      </c>
    </row>
    <row r="75" ht="20" customHeight="1">
      <c r="A75" s="19" t="n"/>
      <c r="B75" s="19" t="n"/>
      <c r="C75" s="20" t="n"/>
      <c r="D75" s="21" t="n"/>
      <c r="E75" s="21" t="n"/>
      <c r="F75" s="22" t="n"/>
      <c r="G75" s="23" t="n"/>
      <c r="H75" s="24" t="n"/>
      <c r="I75" s="24" t="n"/>
      <c r="J75" s="25" t="n"/>
      <c r="K75" s="24" t="n"/>
      <c r="L75" s="26" t="n"/>
      <c r="M75" s="27">
        <f>IF(OR(C75="",B75="",I75="",F75="",G75="",H75=""),"",(I75-H75)*F75*G75*IF(E75="Short",-1,1)-N(J75))</f>
        <v/>
      </c>
      <c r="N75" s="28">
        <f>IF(OR(C75="",K75="",H75="",F75="",G75=""),"",ABS(H75-K75)*F75*G75)</f>
        <v/>
      </c>
      <c r="O75" s="29">
        <f>IF(AND(ISNUMBER(M75),ISNUMBER(N75)),IF(N75=0,"",M75/N75),"")</f>
        <v/>
      </c>
      <c r="P75" s="30">
        <f>IF(C75="","",IF(ISNUMBER(M75),IF(M75&gt;0,"Win","Loss"),"Open"))</f>
        <v/>
      </c>
      <c r="Q75" s="31">
        <f>IF(OR(C75="",(COUNTIF($P$8:P75,"Win")+COUNTIF($P$8:P75,"Loss"))=0),"",COUNTIF($P$8:P75,"Win")/(COUNTIF($P$8:P75,"Win")+COUNTIF($P$8:P75,"Loss")))</f>
        <v/>
      </c>
    </row>
    <row r="76" ht="20" customHeight="1">
      <c r="A76" s="19" t="n"/>
      <c r="B76" s="19" t="n"/>
      <c r="C76" s="20" t="n"/>
      <c r="D76" s="21" t="n"/>
      <c r="E76" s="21" t="n"/>
      <c r="F76" s="22" t="n"/>
      <c r="G76" s="23" t="n"/>
      <c r="H76" s="24" t="n"/>
      <c r="I76" s="24" t="n"/>
      <c r="J76" s="25" t="n"/>
      <c r="K76" s="24" t="n"/>
      <c r="L76" s="26" t="n"/>
      <c r="M76" s="27">
        <f>IF(OR(C76="",B76="",I76="",F76="",G76="",H76=""),"",(I76-H76)*F76*G76*IF(E76="Short",-1,1)-N(J76))</f>
        <v/>
      </c>
      <c r="N76" s="28">
        <f>IF(OR(C76="",K76="",H76="",F76="",G76=""),"",ABS(H76-K76)*F76*G76)</f>
        <v/>
      </c>
      <c r="O76" s="29">
        <f>IF(AND(ISNUMBER(M76),ISNUMBER(N76)),IF(N76=0,"",M76/N76),"")</f>
        <v/>
      </c>
      <c r="P76" s="30">
        <f>IF(C76="","",IF(ISNUMBER(M76),IF(M76&gt;0,"Win","Loss"),"Open"))</f>
        <v/>
      </c>
      <c r="Q76" s="31">
        <f>IF(OR(C76="",(COUNTIF($P$8:P76,"Win")+COUNTIF($P$8:P76,"Loss"))=0),"",COUNTIF($P$8:P76,"Win")/(COUNTIF($P$8:P76,"Win")+COUNTIF($P$8:P76,"Loss")))</f>
        <v/>
      </c>
    </row>
    <row r="77" ht="20" customHeight="1">
      <c r="A77" s="19" t="n"/>
      <c r="B77" s="19" t="n"/>
      <c r="C77" s="20" t="n"/>
      <c r="D77" s="21" t="n"/>
      <c r="E77" s="21" t="n"/>
      <c r="F77" s="22" t="n"/>
      <c r="G77" s="23" t="n"/>
      <c r="H77" s="24" t="n"/>
      <c r="I77" s="24" t="n"/>
      <c r="J77" s="25" t="n"/>
      <c r="K77" s="24" t="n"/>
      <c r="L77" s="26" t="n"/>
      <c r="M77" s="27">
        <f>IF(OR(C77="",B77="",I77="",F77="",G77="",H77=""),"",(I77-H77)*F77*G77*IF(E77="Short",-1,1)-N(J77))</f>
        <v/>
      </c>
      <c r="N77" s="28">
        <f>IF(OR(C77="",K77="",H77="",F77="",G77=""),"",ABS(H77-K77)*F77*G77)</f>
        <v/>
      </c>
      <c r="O77" s="29">
        <f>IF(AND(ISNUMBER(M77),ISNUMBER(N77)),IF(N77=0,"",M77/N77),"")</f>
        <v/>
      </c>
      <c r="P77" s="30">
        <f>IF(C77="","",IF(ISNUMBER(M77),IF(M77&gt;0,"Win","Loss"),"Open"))</f>
        <v/>
      </c>
      <c r="Q77" s="31">
        <f>IF(OR(C77="",(COUNTIF($P$8:P77,"Win")+COUNTIF($P$8:P77,"Loss"))=0),"",COUNTIF($P$8:P77,"Win")/(COUNTIF($P$8:P77,"Win")+COUNTIF($P$8:P77,"Loss")))</f>
        <v/>
      </c>
    </row>
    <row r="78" ht="20" customHeight="1">
      <c r="A78" s="19" t="n"/>
      <c r="B78" s="19" t="n"/>
      <c r="C78" s="20" t="n"/>
      <c r="D78" s="21" t="n"/>
      <c r="E78" s="21" t="n"/>
      <c r="F78" s="22" t="n"/>
      <c r="G78" s="23" t="n"/>
      <c r="H78" s="24" t="n"/>
      <c r="I78" s="24" t="n"/>
      <c r="J78" s="25" t="n"/>
      <c r="K78" s="24" t="n"/>
      <c r="L78" s="26" t="n"/>
      <c r="M78" s="27">
        <f>IF(OR(C78="",B78="",I78="",F78="",G78="",H78=""),"",(I78-H78)*F78*G78*IF(E78="Short",-1,1)-N(J78))</f>
        <v/>
      </c>
      <c r="N78" s="28">
        <f>IF(OR(C78="",K78="",H78="",F78="",G78=""),"",ABS(H78-K78)*F78*G78)</f>
        <v/>
      </c>
      <c r="O78" s="29">
        <f>IF(AND(ISNUMBER(M78),ISNUMBER(N78)),IF(N78=0,"",M78/N78),"")</f>
        <v/>
      </c>
      <c r="P78" s="30">
        <f>IF(C78="","",IF(ISNUMBER(M78),IF(M78&gt;0,"Win","Loss"),"Open"))</f>
        <v/>
      </c>
      <c r="Q78" s="31">
        <f>IF(OR(C78="",(COUNTIF($P$8:P78,"Win")+COUNTIF($P$8:P78,"Loss"))=0),"",COUNTIF($P$8:P78,"Win")/(COUNTIF($P$8:P78,"Win")+COUNTIF($P$8:P78,"Loss")))</f>
        <v/>
      </c>
    </row>
    <row r="79" ht="20" customHeight="1">
      <c r="A79" s="19" t="n"/>
      <c r="B79" s="19" t="n"/>
      <c r="C79" s="20" t="n"/>
      <c r="D79" s="21" t="n"/>
      <c r="E79" s="21" t="n"/>
      <c r="F79" s="22" t="n"/>
      <c r="G79" s="23" t="n"/>
      <c r="H79" s="24" t="n"/>
      <c r="I79" s="24" t="n"/>
      <c r="J79" s="25" t="n"/>
      <c r="K79" s="24" t="n"/>
      <c r="L79" s="26" t="n"/>
      <c r="M79" s="27">
        <f>IF(OR(C79="",B79="",I79="",F79="",G79="",H79=""),"",(I79-H79)*F79*G79*IF(E79="Short",-1,1)-N(J79))</f>
        <v/>
      </c>
      <c r="N79" s="28">
        <f>IF(OR(C79="",K79="",H79="",F79="",G79=""),"",ABS(H79-K79)*F79*G79)</f>
        <v/>
      </c>
      <c r="O79" s="29">
        <f>IF(AND(ISNUMBER(M79),ISNUMBER(N79)),IF(N79=0,"",M79/N79),"")</f>
        <v/>
      </c>
      <c r="P79" s="30">
        <f>IF(C79="","",IF(ISNUMBER(M79),IF(M79&gt;0,"Win","Loss"),"Open"))</f>
        <v/>
      </c>
      <c r="Q79" s="31">
        <f>IF(OR(C79="",(COUNTIF($P$8:P79,"Win")+COUNTIF($P$8:P79,"Loss"))=0),"",COUNTIF($P$8:P79,"Win")/(COUNTIF($P$8:P79,"Win")+COUNTIF($P$8:P79,"Loss")))</f>
        <v/>
      </c>
    </row>
    <row r="80" ht="20" customHeight="1">
      <c r="A80" s="19" t="n"/>
      <c r="B80" s="19" t="n"/>
      <c r="C80" s="20" t="n"/>
      <c r="D80" s="21" t="n"/>
      <c r="E80" s="21" t="n"/>
      <c r="F80" s="22" t="n"/>
      <c r="G80" s="23" t="n"/>
      <c r="H80" s="24" t="n"/>
      <c r="I80" s="24" t="n"/>
      <c r="J80" s="25" t="n"/>
      <c r="K80" s="24" t="n"/>
      <c r="L80" s="26" t="n"/>
      <c r="M80" s="27">
        <f>IF(OR(C80="",B80="",I80="",F80="",G80="",H80=""),"",(I80-H80)*F80*G80*IF(E80="Short",-1,1)-N(J80))</f>
        <v/>
      </c>
      <c r="N80" s="28">
        <f>IF(OR(C80="",K80="",H80="",F80="",G80=""),"",ABS(H80-K80)*F80*G80)</f>
        <v/>
      </c>
      <c r="O80" s="29">
        <f>IF(AND(ISNUMBER(M80),ISNUMBER(N80)),IF(N80=0,"",M80/N80),"")</f>
        <v/>
      </c>
      <c r="P80" s="30">
        <f>IF(C80="","",IF(ISNUMBER(M80),IF(M80&gt;0,"Win","Loss"),"Open"))</f>
        <v/>
      </c>
      <c r="Q80" s="31">
        <f>IF(OR(C80="",(COUNTIF($P$8:P80,"Win")+COUNTIF($P$8:P80,"Loss"))=0),"",COUNTIF($P$8:P80,"Win")/(COUNTIF($P$8:P80,"Win")+COUNTIF($P$8:P80,"Loss")))</f>
        <v/>
      </c>
    </row>
    <row r="81" ht="20" customHeight="1">
      <c r="A81" s="19" t="n"/>
      <c r="B81" s="19" t="n"/>
      <c r="C81" s="20" t="n"/>
      <c r="D81" s="21" t="n"/>
      <c r="E81" s="21" t="n"/>
      <c r="F81" s="22" t="n"/>
      <c r="G81" s="23" t="n"/>
      <c r="H81" s="24" t="n"/>
      <c r="I81" s="24" t="n"/>
      <c r="J81" s="25" t="n"/>
      <c r="K81" s="24" t="n"/>
      <c r="L81" s="26" t="n"/>
      <c r="M81" s="27">
        <f>IF(OR(C81="",B81="",I81="",F81="",G81="",H81=""),"",(I81-H81)*F81*G81*IF(E81="Short",-1,1)-N(J81))</f>
        <v/>
      </c>
      <c r="N81" s="28">
        <f>IF(OR(C81="",K81="",H81="",F81="",G81=""),"",ABS(H81-K81)*F81*G81)</f>
        <v/>
      </c>
      <c r="O81" s="29">
        <f>IF(AND(ISNUMBER(M81),ISNUMBER(N81)),IF(N81=0,"",M81/N81),"")</f>
        <v/>
      </c>
      <c r="P81" s="30">
        <f>IF(C81="","",IF(ISNUMBER(M81),IF(M81&gt;0,"Win","Loss"),"Open"))</f>
        <v/>
      </c>
      <c r="Q81" s="31">
        <f>IF(OR(C81="",(COUNTIF($P$8:P81,"Win")+COUNTIF($P$8:P81,"Loss"))=0),"",COUNTIF($P$8:P81,"Win")/(COUNTIF($P$8:P81,"Win")+COUNTIF($P$8:P81,"Loss")))</f>
        <v/>
      </c>
    </row>
    <row r="82" ht="20" customHeight="1">
      <c r="A82" s="19" t="n"/>
      <c r="B82" s="19" t="n"/>
      <c r="C82" s="20" t="n"/>
      <c r="D82" s="21" t="n"/>
      <c r="E82" s="21" t="n"/>
      <c r="F82" s="22" t="n"/>
      <c r="G82" s="23" t="n"/>
      <c r="H82" s="24" t="n"/>
      <c r="I82" s="24" t="n"/>
      <c r="J82" s="25" t="n"/>
      <c r="K82" s="24" t="n"/>
      <c r="L82" s="26" t="n"/>
      <c r="M82" s="27">
        <f>IF(OR(C82="",B82="",I82="",F82="",G82="",H82=""),"",(I82-H82)*F82*G82*IF(E82="Short",-1,1)-N(J82))</f>
        <v/>
      </c>
      <c r="N82" s="28">
        <f>IF(OR(C82="",K82="",H82="",F82="",G82=""),"",ABS(H82-K82)*F82*G82)</f>
        <v/>
      </c>
      <c r="O82" s="29">
        <f>IF(AND(ISNUMBER(M82),ISNUMBER(N82)),IF(N82=0,"",M82/N82),"")</f>
        <v/>
      </c>
      <c r="P82" s="30">
        <f>IF(C82="","",IF(ISNUMBER(M82),IF(M82&gt;0,"Win","Loss"),"Open"))</f>
        <v/>
      </c>
      <c r="Q82" s="31">
        <f>IF(OR(C82="",(COUNTIF($P$8:P82,"Win")+COUNTIF($P$8:P82,"Loss"))=0),"",COUNTIF($P$8:P82,"Win")/(COUNTIF($P$8:P82,"Win")+COUNTIF($P$8:P82,"Loss")))</f>
        <v/>
      </c>
    </row>
    <row r="83" ht="20" customHeight="1">
      <c r="A83" s="19" t="n"/>
      <c r="B83" s="19" t="n"/>
      <c r="C83" s="20" t="n"/>
      <c r="D83" s="21" t="n"/>
      <c r="E83" s="21" t="n"/>
      <c r="F83" s="22" t="n"/>
      <c r="G83" s="23" t="n"/>
      <c r="H83" s="24" t="n"/>
      <c r="I83" s="24" t="n"/>
      <c r="J83" s="25" t="n"/>
      <c r="K83" s="24" t="n"/>
      <c r="L83" s="26" t="n"/>
      <c r="M83" s="27">
        <f>IF(OR(C83="",B83="",I83="",F83="",G83="",H83=""),"",(I83-H83)*F83*G83*IF(E83="Short",-1,1)-N(J83))</f>
        <v/>
      </c>
      <c r="N83" s="28">
        <f>IF(OR(C83="",K83="",H83="",F83="",G83=""),"",ABS(H83-K83)*F83*G83)</f>
        <v/>
      </c>
      <c r="O83" s="29">
        <f>IF(AND(ISNUMBER(M83),ISNUMBER(N83)),IF(N83=0,"",M83/N83),"")</f>
        <v/>
      </c>
      <c r="P83" s="30">
        <f>IF(C83="","",IF(ISNUMBER(M83),IF(M83&gt;0,"Win","Loss"),"Open"))</f>
        <v/>
      </c>
      <c r="Q83" s="31">
        <f>IF(OR(C83="",(COUNTIF($P$8:P83,"Win")+COUNTIF($P$8:P83,"Loss"))=0),"",COUNTIF($P$8:P83,"Win")/(COUNTIF($P$8:P83,"Win")+COUNTIF($P$8:P83,"Loss")))</f>
        <v/>
      </c>
    </row>
    <row r="84" ht="20" customHeight="1">
      <c r="A84" s="19" t="n"/>
      <c r="B84" s="19" t="n"/>
      <c r="C84" s="20" t="n"/>
      <c r="D84" s="21" t="n"/>
      <c r="E84" s="21" t="n"/>
      <c r="F84" s="22" t="n"/>
      <c r="G84" s="23" t="n"/>
      <c r="H84" s="24" t="n"/>
      <c r="I84" s="24" t="n"/>
      <c r="J84" s="25" t="n"/>
      <c r="K84" s="24" t="n"/>
      <c r="L84" s="26" t="n"/>
      <c r="M84" s="27">
        <f>IF(OR(C84="",B84="",I84="",F84="",G84="",H84=""),"",(I84-H84)*F84*G84*IF(E84="Short",-1,1)-N(J84))</f>
        <v/>
      </c>
      <c r="N84" s="28">
        <f>IF(OR(C84="",K84="",H84="",F84="",G84=""),"",ABS(H84-K84)*F84*G84)</f>
        <v/>
      </c>
      <c r="O84" s="29">
        <f>IF(AND(ISNUMBER(M84),ISNUMBER(N84)),IF(N84=0,"",M84/N84),"")</f>
        <v/>
      </c>
      <c r="P84" s="30">
        <f>IF(C84="","",IF(ISNUMBER(M84),IF(M84&gt;0,"Win","Loss"),"Open"))</f>
        <v/>
      </c>
      <c r="Q84" s="31">
        <f>IF(OR(C84="",(COUNTIF($P$8:P84,"Win")+COUNTIF($P$8:P84,"Loss"))=0),"",COUNTIF($P$8:P84,"Win")/(COUNTIF($P$8:P84,"Win")+COUNTIF($P$8:P84,"Loss")))</f>
        <v/>
      </c>
    </row>
    <row r="85" ht="20" customHeight="1">
      <c r="A85" s="19" t="n"/>
      <c r="B85" s="19" t="n"/>
      <c r="C85" s="20" t="n"/>
      <c r="D85" s="21" t="n"/>
      <c r="E85" s="21" t="n"/>
      <c r="F85" s="22" t="n"/>
      <c r="G85" s="23" t="n"/>
      <c r="H85" s="24" t="n"/>
      <c r="I85" s="24" t="n"/>
      <c r="J85" s="25" t="n"/>
      <c r="K85" s="24" t="n"/>
      <c r="L85" s="26" t="n"/>
      <c r="M85" s="27">
        <f>IF(OR(C85="",B85="",I85="",F85="",G85="",H85=""),"",(I85-H85)*F85*G85*IF(E85="Short",-1,1)-N(J85))</f>
        <v/>
      </c>
      <c r="N85" s="28">
        <f>IF(OR(C85="",K85="",H85="",F85="",G85=""),"",ABS(H85-K85)*F85*G85)</f>
        <v/>
      </c>
      <c r="O85" s="29">
        <f>IF(AND(ISNUMBER(M85),ISNUMBER(N85)),IF(N85=0,"",M85/N85),"")</f>
        <v/>
      </c>
      <c r="P85" s="30">
        <f>IF(C85="","",IF(ISNUMBER(M85),IF(M85&gt;0,"Win","Loss"),"Open"))</f>
        <v/>
      </c>
      <c r="Q85" s="31">
        <f>IF(OR(C85="",(COUNTIF($P$8:P85,"Win")+COUNTIF($P$8:P85,"Loss"))=0),"",COUNTIF($P$8:P85,"Win")/(COUNTIF($P$8:P85,"Win")+COUNTIF($P$8:P85,"Loss")))</f>
        <v/>
      </c>
    </row>
    <row r="86" ht="20" customHeight="1">
      <c r="A86" s="19" t="n"/>
      <c r="B86" s="19" t="n"/>
      <c r="C86" s="20" t="n"/>
      <c r="D86" s="21" t="n"/>
      <c r="E86" s="21" t="n"/>
      <c r="F86" s="22" t="n"/>
      <c r="G86" s="23" t="n"/>
      <c r="H86" s="24" t="n"/>
      <c r="I86" s="24" t="n"/>
      <c r="J86" s="25" t="n"/>
      <c r="K86" s="24" t="n"/>
      <c r="L86" s="26" t="n"/>
      <c r="M86" s="27">
        <f>IF(OR(C86="",B86="",I86="",F86="",G86="",H86=""),"",(I86-H86)*F86*G86*IF(E86="Short",-1,1)-N(J86))</f>
        <v/>
      </c>
      <c r="N86" s="28">
        <f>IF(OR(C86="",K86="",H86="",F86="",G86=""),"",ABS(H86-K86)*F86*G86)</f>
        <v/>
      </c>
      <c r="O86" s="29">
        <f>IF(AND(ISNUMBER(M86),ISNUMBER(N86)),IF(N86=0,"",M86/N86),"")</f>
        <v/>
      </c>
      <c r="P86" s="30">
        <f>IF(C86="","",IF(ISNUMBER(M86),IF(M86&gt;0,"Win","Loss"),"Open"))</f>
        <v/>
      </c>
      <c r="Q86" s="31">
        <f>IF(OR(C86="",(COUNTIF($P$8:P86,"Win")+COUNTIF($P$8:P86,"Loss"))=0),"",COUNTIF($P$8:P86,"Win")/(COUNTIF($P$8:P86,"Win")+COUNTIF($P$8:P86,"Loss")))</f>
        <v/>
      </c>
    </row>
    <row r="87" ht="20" customHeight="1">
      <c r="A87" s="19" t="n"/>
      <c r="B87" s="19" t="n"/>
      <c r="C87" s="20" t="n"/>
      <c r="D87" s="21" t="n"/>
      <c r="E87" s="21" t="n"/>
      <c r="F87" s="22" t="n"/>
      <c r="G87" s="23" t="n"/>
      <c r="H87" s="24" t="n"/>
      <c r="I87" s="24" t="n"/>
      <c r="J87" s="25" t="n"/>
      <c r="K87" s="24" t="n"/>
      <c r="L87" s="26" t="n"/>
      <c r="M87" s="27">
        <f>IF(OR(C87="",B87="",I87="",F87="",G87="",H87=""),"",(I87-H87)*F87*G87*IF(E87="Short",-1,1)-N(J87))</f>
        <v/>
      </c>
      <c r="N87" s="28">
        <f>IF(OR(C87="",K87="",H87="",F87="",G87=""),"",ABS(H87-K87)*F87*G87)</f>
        <v/>
      </c>
      <c r="O87" s="29">
        <f>IF(AND(ISNUMBER(M87),ISNUMBER(N87)),IF(N87=0,"",M87/N87),"")</f>
        <v/>
      </c>
      <c r="P87" s="30">
        <f>IF(C87="","",IF(ISNUMBER(M87),IF(M87&gt;0,"Win","Loss"),"Open"))</f>
        <v/>
      </c>
      <c r="Q87" s="31">
        <f>IF(OR(C87="",(COUNTIF($P$8:P87,"Win")+COUNTIF($P$8:P87,"Loss"))=0),"",COUNTIF($P$8:P87,"Win")/(COUNTIF($P$8:P87,"Win")+COUNTIF($P$8:P87,"Loss")))</f>
        <v/>
      </c>
    </row>
    <row r="88" ht="20" customHeight="1">
      <c r="A88" s="19" t="n"/>
      <c r="B88" s="19" t="n"/>
      <c r="C88" s="20" t="n"/>
      <c r="D88" s="21" t="n"/>
      <c r="E88" s="21" t="n"/>
      <c r="F88" s="22" t="n"/>
      <c r="G88" s="23" t="n"/>
      <c r="H88" s="24" t="n"/>
      <c r="I88" s="24" t="n"/>
      <c r="J88" s="25" t="n"/>
      <c r="K88" s="24" t="n"/>
      <c r="L88" s="26" t="n"/>
      <c r="M88" s="27">
        <f>IF(OR(C88="",B88="",I88="",F88="",G88="",H88=""),"",(I88-H88)*F88*G88*IF(E88="Short",-1,1)-N(J88))</f>
        <v/>
      </c>
      <c r="N88" s="28">
        <f>IF(OR(C88="",K88="",H88="",F88="",G88=""),"",ABS(H88-K88)*F88*G88)</f>
        <v/>
      </c>
      <c r="O88" s="29">
        <f>IF(AND(ISNUMBER(M88),ISNUMBER(N88)),IF(N88=0,"",M88/N88),"")</f>
        <v/>
      </c>
      <c r="P88" s="30">
        <f>IF(C88="","",IF(ISNUMBER(M88),IF(M88&gt;0,"Win","Loss"),"Open"))</f>
        <v/>
      </c>
      <c r="Q88" s="31">
        <f>IF(OR(C88="",(COUNTIF($P$8:P88,"Win")+COUNTIF($P$8:P88,"Loss"))=0),"",COUNTIF($P$8:P88,"Win")/(COUNTIF($P$8:P88,"Win")+COUNTIF($P$8:P88,"Loss")))</f>
        <v/>
      </c>
    </row>
    <row r="89" ht="20" customHeight="1">
      <c r="A89" s="19" t="n"/>
      <c r="B89" s="19" t="n"/>
      <c r="C89" s="20" t="n"/>
      <c r="D89" s="21" t="n"/>
      <c r="E89" s="21" t="n"/>
      <c r="F89" s="22" t="n"/>
      <c r="G89" s="23" t="n"/>
      <c r="H89" s="24" t="n"/>
      <c r="I89" s="24" t="n"/>
      <c r="J89" s="25" t="n"/>
      <c r="K89" s="24" t="n"/>
      <c r="L89" s="26" t="n"/>
      <c r="M89" s="27">
        <f>IF(OR(C89="",B89="",I89="",F89="",G89="",H89=""),"",(I89-H89)*F89*G89*IF(E89="Short",-1,1)-N(J89))</f>
        <v/>
      </c>
      <c r="N89" s="28">
        <f>IF(OR(C89="",K89="",H89="",F89="",G89=""),"",ABS(H89-K89)*F89*G89)</f>
        <v/>
      </c>
      <c r="O89" s="29">
        <f>IF(AND(ISNUMBER(M89),ISNUMBER(N89)),IF(N89=0,"",M89/N89),"")</f>
        <v/>
      </c>
      <c r="P89" s="30">
        <f>IF(C89="","",IF(ISNUMBER(M89),IF(M89&gt;0,"Win","Loss"),"Open"))</f>
        <v/>
      </c>
      <c r="Q89" s="31">
        <f>IF(OR(C89="",(COUNTIF($P$8:P89,"Win")+COUNTIF($P$8:P89,"Loss"))=0),"",COUNTIF($P$8:P89,"Win")/(COUNTIF($P$8:P89,"Win")+COUNTIF($P$8:P89,"Loss")))</f>
        <v/>
      </c>
    </row>
    <row r="90" ht="20" customHeight="1">
      <c r="A90" s="19" t="n"/>
      <c r="B90" s="19" t="n"/>
      <c r="C90" s="20" t="n"/>
      <c r="D90" s="21" t="n"/>
      <c r="E90" s="21" t="n"/>
      <c r="F90" s="22" t="n"/>
      <c r="G90" s="23" t="n"/>
      <c r="H90" s="24" t="n"/>
      <c r="I90" s="24" t="n"/>
      <c r="J90" s="25" t="n"/>
      <c r="K90" s="24" t="n"/>
      <c r="L90" s="26" t="n"/>
      <c r="M90" s="27">
        <f>IF(OR(C90="",B90="",I90="",F90="",G90="",H90=""),"",(I90-H90)*F90*G90*IF(E90="Short",-1,1)-N(J90))</f>
        <v/>
      </c>
      <c r="N90" s="28">
        <f>IF(OR(C90="",K90="",H90="",F90="",G90=""),"",ABS(H90-K90)*F90*G90)</f>
        <v/>
      </c>
      <c r="O90" s="29">
        <f>IF(AND(ISNUMBER(M90),ISNUMBER(N90)),IF(N90=0,"",M90/N90),"")</f>
        <v/>
      </c>
      <c r="P90" s="30">
        <f>IF(C90="","",IF(ISNUMBER(M90),IF(M90&gt;0,"Win","Loss"),"Open"))</f>
        <v/>
      </c>
      <c r="Q90" s="31">
        <f>IF(OR(C90="",(COUNTIF($P$8:P90,"Win")+COUNTIF($P$8:P90,"Loss"))=0),"",COUNTIF($P$8:P90,"Win")/(COUNTIF($P$8:P90,"Win")+COUNTIF($P$8:P90,"Loss")))</f>
        <v/>
      </c>
    </row>
    <row r="91" ht="20" customHeight="1">
      <c r="A91" s="19" t="n"/>
      <c r="B91" s="19" t="n"/>
      <c r="C91" s="20" t="n"/>
      <c r="D91" s="21" t="n"/>
      <c r="E91" s="21" t="n"/>
      <c r="F91" s="22" t="n"/>
      <c r="G91" s="23" t="n"/>
      <c r="H91" s="24" t="n"/>
      <c r="I91" s="24" t="n"/>
      <c r="J91" s="25" t="n"/>
      <c r="K91" s="24" t="n"/>
      <c r="L91" s="26" t="n"/>
      <c r="M91" s="27">
        <f>IF(OR(C91="",B91="",I91="",F91="",G91="",H91=""),"",(I91-H91)*F91*G91*IF(E91="Short",-1,1)-N(J91))</f>
        <v/>
      </c>
      <c r="N91" s="28">
        <f>IF(OR(C91="",K91="",H91="",F91="",G91=""),"",ABS(H91-K91)*F91*G91)</f>
        <v/>
      </c>
      <c r="O91" s="29">
        <f>IF(AND(ISNUMBER(M91),ISNUMBER(N91)),IF(N91=0,"",M91/N91),"")</f>
        <v/>
      </c>
      <c r="P91" s="30">
        <f>IF(C91="","",IF(ISNUMBER(M91),IF(M91&gt;0,"Win","Loss"),"Open"))</f>
        <v/>
      </c>
      <c r="Q91" s="31">
        <f>IF(OR(C91="",(COUNTIF($P$8:P91,"Win")+COUNTIF($P$8:P91,"Loss"))=0),"",COUNTIF($P$8:P91,"Win")/(COUNTIF($P$8:P91,"Win")+COUNTIF($P$8:P91,"Loss")))</f>
        <v/>
      </c>
    </row>
    <row r="92" ht="20" customHeight="1">
      <c r="A92" s="19" t="n"/>
      <c r="B92" s="19" t="n"/>
      <c r="C92" s="20" t="n"/>
      <c r="D92" s="21" t="n"/>
      <c r="E92" s="21" t="n"/>
      <c r="F92" s="22" t="n"/>
      <c r="G92" s="23" t="n"/>
      <c r="H92" s="24" t="n"/>
      <c r="I92" s="24" t="n"/>
      <c r="J92" s="25" t="n"/>
      <c r="K92" s="24" t="n"/>
      <c r="L92" s="26" t="n"/>
      <c r="M92" s="27">
        <f>IF(OR(C92="",B92="",I92="",F92="",G92="",H92=""),"",(I92-H92)*F92*G92*IF(E92="Short",-1,1)-N(J92))</f>
        <v/>
      </c>
      <c r="N92" s="28">
        <f>IF(OR(C92="",K92="",H92="",F92="",G92=""),"",ABS(H92-K92)*F92*G92)</f>
        <v/>
      </c>
      <c r="O92" s="29">
        <f>IF(AND(ISNUMBER(M92),ISNUMBER(N92)),IF(N92=0,"",M92/N92),"")</f>
        <v/>
      </c>
      <c r="P92" s="30">
        <f>IF(C92="","",IF(ISNUMBER(M92),IF(M92&gt;0,"Win","Loss"),"Open"))</f>
        <v/>
      </c>
      <c r="Q92" s="31">
        <f>IF(OR(C92="",(COUNTIF($P$8:P92,"Win")+COUNTIF($P$8:P92,"Loss"))=0),"",COUNTIF($P$8:P92,"Win")/(COUNTIF($P$8:P92,"Win")+COUNTIF($P$8:P92,"Loss")))</f>
        <v/>
      </c>
    </row>
    <row r="93" ht="20" customHeight="1">
      <c r="A93" s="19" t="n"/>
      <c r="B93" s="19" t="n"/>
      <c r="C93" s="20" t="n"/>
      <c r="D93" s="21" t="n"/>
      <c r="E93" s="21" t="n"/>
      <c r="F93" s="22" t="n"/>
      <c r="G93" s="23" t="n"/>
      <c r="H93" s="24" t="n"/>
      <c r="I93" s="24" t="n"/>
      <c r="J93" s="25" t="n"/>
      <c r="K93" s="24" t="n"/>
      <c r="L93" s="26" t="n"/>
      <c r="M93" s="27">
        <f>IF(OR(C93="",B93="",I93="",F93="",G93="",H93=""),"",(I93-H93)*F93*G93*IF(E93="Short",-1,1)-N(J93))</f>
        <v/>
      </c>
      <c r="N93" s="28">
        <f>IF(OR(C93="",K93="",H93="",F93="",G93=""),"",ABS(H93-K93)*F93*G93)</f>
        <v/>
      </c>
      <c r="O93" s="29">
        <f>IF(AND(ISNUMBER(M93),ISNUMBER(N93)),IF(N93=0,"",M93/N93),"")</f>
        <v/>
      </c>
      <c r="P93" s="30">
        <f>IF(C93="","",IF(ISNUMBER(M93),IF(M93&gt;0,"Win","Loss"),"Open"))</f>
        <v/>
      </c>
      <c r="Q93" s="31">
        <f>IF(OR(C93="",(COUNTIF($P$8:P93,"Win")+COUNTIF($P$8:P93,"Loss"))=0),"",COUNTIF($P$8:P93,"Win")/(COUNTIF($P$8:P93,"Win")+COUNTIF($P$8:P93,"Loss")))</f>
        <v/>
      </c>
    </row>
    <row r="94" ht="20" customHeight="1">
      <c r="A94" s="19" t="n"/>
      <c r="B94" s="19" t="n"/>
      <c r="C94" s="20" t="n"/>
      <c r="D94" s="21" t="n"/>
      <c r="E94" s="21" t="n"/>
      <c r="F94" s="22" t="n"/>
      <c r="G94" s="23" t="n"/>
      <c r="H94" s="24" t="n"/>
      <c r="I94" s="24" t="n"/>
      <c r="J94" s="25" t="n"/>
      <c r="K94" s="24" t="n"/>
      <c r="L94" s="26" t="n"/>
      <c r="M94" s="27">
        <f>IF(OR(C94="",B94="",I94="",F94="",G94="",H94=""),"",(I94-H94)*F94*G94*IF(E94="Short",-1,1)-N(J94))</f>
        <v/>
      </c>
      <c r="N94" s="28">
        <f>IF(OR(C94="",K94="",H94="",F94="",G94=""),"",ABS(H94-K94)*F94*G94)</f>
        <v/>
      </c>
      <c r="O94" s="29">
        <f>IF(AND(ISNUMBER(M94),ISNUMBER(N94)),IF(N94=0,"",M94/N94),"")</f>
        <v/>
      </c>
      <c r="P94" s="30">
        <f>IF(C94="","",IF(ISNUMBER(M94),IF(M94&gt;0,"Win","Loss"),"Open"))</f>
        <v/>
      </c>
      <c r="Q94" s="31">
        <f>IF(OR(C94="",(COUNTIF($P$8:P94,"Win")+COUNTIF($P$8:P94,"Loss"))=0),"",COUNTIF($P$8:P94,"Win")/(COUNTIF($P$8:P94,"Win")+COUNTIF($P$8:P94,"Loss")))</f>
        <v/>
      </c>
    </row>
    <row r="95" ht="20" customHeight="1">
      <c r="A95" s="19" t="n"/>
      <c r="B95" s="19" t="n"/>
      <c r="C95" s="20" t="n"/>
      <c r="D95" s="21" t="n"/>
      <c r="E95" s="21" t="n"/>
      <c r="F95" s="22" t="n"/>
      <c r="G95" s="23" t="n"/>
      <c r="H95" s="24" t="n"/>
      <c r="I95" s="24" t="n"/>
      <c r="J95" s="25" t="n"/>
      <c r="K95" s="24" t="n"/>
      <c r="L95" s="26" t="n"/>
      <c r="M95" s="27">
        <f>IF(OR(C95="",B95="",I95="",F95="",G95="",H95=""),"",(I95-H95)*F95*G95*IF(E95="Short",-1,1)-N(J95))</f>
        <v/>
      </c>
      <c r="N95" s="28">
        <f>IF(OR(C95="",K95="",H95="",F95="",G95=""),"",ABS(H95-K95)*F95*G95)</f>
        <v/>
      </c>
      <c r="O95" s="29">
        <f>IF(AND(ISNUMBER(M95),ISNUMBER(N95)),IF(N95=0,"",M95/N95),"")</f>
        <v/>
      </c>
      <c r="P95" s="30">
        <f>IF(C95="","",IF(ISNUMBER(M95),IF(M95&gt;0,"Win","Loss"),"Open"))</f>
        <v/>
      </c>
      <c r="Q95" s="31">
        <f>IF(OR(C95="",(COUNTIF($P$8:P95,"Win")+COUNTIF($P$8:P95,"Loss"))=0),"",COUNTIF($P$8:P95,"Win")/(COUNTIF($P$8:P95,"Win")+COUNTIF($P$8:P95,"Loss")))</f>
        <v/>
      </c>
    </row>
    <row r="96" ht="20" customHeight="1">
      <c r="A96" s="19" t="n"/>
      <c r="B96" s="19" t="n"/>
      <c r="C96" s="20" t="n"/>
      <c r="D96" s="21" t="n"/>
      <c r="E96" s="21" t="n"/>
      <c r="F96" s="22" t="n"/>
      <c r="G96" s="23" t="n"/>
      <c r="H96" s="24" t="n"/>
      <c r="I96" s="24" t="n"/>
      <c r="J96" s="25" t="n"/>
      <c r="K96" s="24" t="n"/>
      <c r="L96" s="26" t="n"/>
      <c r="M96" s="27">
        <f>IF(OR(C96="",B96="",I96="",F96="",G96="",H96=""),"",(I96-H96)*F96*G96*IF(E96="Short",-1,1)-N(J96))</f>
        <v/>
      </c>
      <c r="N96" s="28">
        <f>IF(OR(C96="",K96="",H96="",F96="",G96=""),"",ABS(H96-K96)*F96*G96)</f>
        <v/>
      </c>
      <c r="O96" s="29">
        <f>IF(AND(ISNUMBER(M96),ISNUMBER(N96)),IF(N96=0,"",M96/N96),"")</f>
        <v/>
      </c>
      <c r="P96" s="30">
        <f>IF(C96="","",IF(ISNUMBER(M96),IF(M96&gt;0,"Win","Loss"),"Open"))</f>
        <v/>
      </c>
      <c r="Q96" s="31">
        <f>IF(OR(C96="",(COUNTIF($P$8:P96,"Win")+COUNTIF($P$8:P96,"Loss"))=0),"",COUNTIF($P$8:P96,"Win")/(COUNTIF($P$8:P96,"Win")+COUNTIF($P$8:P96,"Loss")))</f>
        <v/>
      </c>
    </row>
    <row r="97" ht="20" customHeight="1">
      <c r="A97" s="19" t="n"/>
      <c r="B97" s="19" t="n"/>
      <c r="C97" s="20" t="n"/>
      <c r="D97" s="21" t="n"/>
      <c r="E97" s="21" t="n"/>
      <c r="F97" s="22" t="n"/>
      <c r="G97" s="23" t="n"/>
      <c r="H97" s="24" t="n"/>
      <c r="I97" s="24" t="n"/>
      <c r="J97" s="25" t="n"/>
      <c r="K97" s="24" t="n"/>
      <c r="L97" s="26" t="n"/>
      <c r="M97" s="27">
        <f>IF(OR(C97="",B97="",I97="",F97="",G97="",H97=""),"",(I97-H97)*F97*G97*IF(E97="Short",-1,1)-N(J97))</f>
        <v/>
      </c>
      <c r="N97" s="28">
        <f>IF(OR(C97="",K97="",H97="",F97="",G97=""),"",ABS(H97-K97)*F97*G97)</f>
        <v/>
      </c>
      <c r="O97" s="29">
        <f>IF(AND(ISNUMBER(M97),ISNUMBER(N97)),IF(N97=0,"",M97/N97),"")</f>
        <v/>
      </c>
      <c r="P97" s="30">
        <f>IF(C97="","",IF(ISNUMBER(M97),IF(M97&gt;0,"Win","Loss"),"Open"))</f>
        <v/>
      </c>
      <c r="Q97" s="31">
        <f>IF(OR(C97="",(COUNTIF($P$8:P97,"Win")+COUNTIF($P$8:P97,"Loss"))=0),"",COUNTIF($P$8:P97,"Win")/(COUNTIF($P$8:P97,"Win")+COUNTIF($P$8:P97,"Loss")))</f>
        <v/>
      </c>
    </row>
    <row r="98" ht="20" customHeight="1">
      <c r="A98" s="19" t="n"/>
      <c r="B98" s="19" t="n"/>
      <c r="C98" s="20" t="n"/>
      <c r="D98" s="21" t="n"/>
      <c r="E98" s="21" t="n"/>
      <c r="F98" s="22" t="n"/>
      <c r="G98" s="23" t="n"/>
      <c r="H98" s="24" t="n"/>
      <c r="I98" s="24" t="n"/>
      <c r="J98" s="25" t="n"/>
      <c r="K98" s="24" t="n"/>
      <c r="L98" s="26" t="n"/>
      <c r="M98" s="27">
        <f>IF(OR(C98="",B98="",I98="",F98="",G98="",H98=""),"",(I98-H98)*F98*G98*IF(E98="Short",-1,1)-N(J98))</f>
        <v/>
      </c>
      <c r="N98" s="28">
        <f>IF(OR(C98="",K98="",H98="",F98="",G98=""),"",ABS(H98-K98)*F98*G98)</f>
        <v/>
      </c>
      <c r="O98" s="29">
        <f>IF(AND(ISNUMBER(M98),ISNUMBER(N98)),IF(N98=0,"",M98/N98),"")</f>
        <v/>
      </c>
      <c r="P98" s="30">
        <f>IF(C98="","",IF(ISNUMBER(M98),IF(M98&gt;0,"Win","Loss"),"Open"))</f>
        <v/>
      </c>
      <c r="Q98" s="31">
        <f>IF(OR(C98="",(COUNTIF($P$8:P98,"Win")+COUNTIF($P$8:P98,"Loss"))=0),"",COUNTIF($P$8:P98,"Win")/(COUNTIF($P$8:P98,"Win")+COUNTIF($P$8:P98,"Loss")))</f>
        <v/>
      </c>
    </row>
    <row r="99" ht="20" customHeight="1">
      <c r="A99" s="19" t="n"/>
      <c r="B99" s="19" t="n"/>
      <c r="C99" s="20" t="n"/>
      <c r="D99" s="21" t="n"/>
      <c r="E99" s="21" t="n"/>
      <c r="F99" s="22" t="n"/>
      <c r="G99" s="23" t="n"/>
      <c r="H99" s="24" t="n"/>
      <c r="I99" s="24" t="n"/>
      <c r="J99" s="25" t="n"/>
      <c r="K99" s="24" t="n"/>
      <c r="L99" s="26" t="n"/>
      <c r="M99" s="27">
        <f>IF(OR(C99="",B99="",I99="",F99="",G99="",H99=""),"",(I99-H99)*F99*G99*IF(E99="Short",-1,1)-N(J99))</f>
        <v/>
      </c>
      <c r="N99" s="28">
        <f>IF(OR(C99="",K99="",H99="",F99="",G99=""),"",ABS(H99-K99)*F99*G99)</f>
        <v/>
      </c>
      <c r="O99" s="29">
        <f>IF(AND(ISNUMBER(M99),ISNUMBER(N99)),IF(N99=0,"",M99/N99),"")</f>
        <v/>
      </c>
      <c r="P99" s="30">
        <f>IF(C99="","",IF(ISNUMBER(M99),IF(M99&gt;0,"Win","Loss"),"Open"))</f>
        <v/>
      </c>
      <c r="Q99" s="31">
        <f>IF(OR(C99="",(COUNTIF($P$8:P99,"Win")+COUNTIF($P$8:P99,"Loss"))=0),"",COUNTIF($P$8:P99,"Win")/(COUNTIF($P$8:P99,"Win")+COUNTIF($P$8:P99,"Loss")))</f>
        <v/>
      </c>
    </row>
    <row r="100" ht="20" customHeight="1">
      <c r="A100" s="19" t="n"/>
      <c r="B100" s="19" t="n"/>
      <c r="C100" s="20" t="n"/>
      <c r="D100" s="21" t="n"/>
      <c r="E100" s="21" t="n"/>
      <c r="F100" s="22" t="n"/>
      <c r="G100" s="23" t="n"/>
      <c r="H100" s="24" t="n"/>
      <c r="I100" s="24" t="n"/>
      <c r="J100" s="25" t="n"/>
      <c r="K100" s="24" t="n"/>
      <c r="L100" s="26" t="n"/>
      <c r="M100" s="27">
        <f>IF(OR(C100="",B100="",I100="",F100="",G100="",H100=""),"",(I100-H100)*F100*G100*IF(E100="Short",-1,1)-N(J100))</f>
        <v/>
      </c>
      <c r="N100" s="28">
        <f>IF(OR(C100="",K100="",H100="",F100="",G100=""),"",ABS(H100-K100)*F100*G100)</f>
        <v/>
      </c>
      <c r="O100" s="29">
        <f>IF(AND(ISNUMBER(M100),ISNUMBER(N100)),IF(N100=0,"",M100/N100),"")</f>
        <v/>
      </c>
      <c r="P100" s="30">
        <f>IF(C100="","",IF(ISNUMBER(M100),IF(M100&gt;0,"Win","Loss"),"Open"))</f>
        <v/>
      </c>
      <c r="Q100" s="31">
        <f>IF(OR(C100="",(COUNTIF($P$8:P100,"Win")+COUNTIF($P$8:P100,"Loss"))=0),"",COUNTIF($P$8:P100,"Win")/(COUNTIF($P$8:P100,"Win")+COUNTIF($P$8:P100,"Loss")))</f>
        <v/>
      </c>
    </row>
    <row r="101" ht="20" customHeight="1">
      <c r="A101" s="19" t="n"/>
      <c r="B101" s="19" t="n"/>
      <c r="C101" s="20" t="n"/>
      <c r="D101" s="21" t="n"/>
      <c r="E101" s="21" t="n"/>
      <c r="F101" s="22" t="n"/>
      <c r="G101" s="23" t="n"/>
      <c r="H101" s="24" t="n"/>
      <c r="I101" s="24" t="n"/>
      <c r="J101" s="25" t="n"/>
      <c r="K101" s="24" t="n"/>
      <c r="L101" s="26" t="n"/>
      <c r="M101" s="27">
        <f>IF(OR(C101="",B101="",I101="",F101="",G101="",H101=""),"",(I101-H101)*F101*G101*IF(E101="Short",-1,1)-N(J101))</f>
        <v/>
      </c>
      <c r="N101" s="28">
        <f>IF(OR(C101="",K101="",H101="",F101="",G101=""),"",ABS(H101-K101)*F101*G101)</f>
        <v/>
      </c>
      <c r="O101" s="29">
        <f>IF(AND(ISNUMBER(M101),ISNUMBER(N101)),IF(N101=0,"",M101/N101),"")</f>
        <v/>
      </c>
      <c r="P101" s="30">
        <f>IF(C101="","",IF(ISNUMBER(M101),IF(M101&gt;0,"Win","Loss"),"Open"))</f>
        <v/>
      </c>
      <c r="Q101" s="31">
        <f>IF(OR(C101="",(COUNTIF($P$8:P101,"Win")+COUNTIF($P$8:P101,"Loss"))=0),"",COUNTIF($P$8:P101,"Win")/(COUNTIF($P$8:P101,"Win")+COUNTIF($P$8:P101,"Loss")))</f>
        <v/>
      </c>
    </row>
    <row r="102" ht="20" customHeight="1">
      <c r="A102" s="19" t="n"/>
      <c r="B102" s="19" t="n"/>
      <c r="C102" s="20" t="n"/>
      <c r="D102" s="21" t="n"/>
      <c r="E102" s="21" t="n"/>
      <c r="F102" s="22" t="n"/>
      <c r="G102" s="23" t="n"/>
      <c r="H102" s="24" t="n"/>
      <c r="I102" s="24" t="n"/>
      <c r="J102" s="25" t="n"/>
      <c r="K102" s="24" t="n"/>
      <c r="L102" s="26" t="n"/>
      <c r="M102" s="27">
        <f>IF(OR(C102="",B102="",I102="",F102="",G102="",H102=""),"",(I102-H102)*F102*G102*IF(E102="Short",-1,1)-N(J102))</f>
        <v/>
      </c>
      <c r="N102" s="28">
        <f>IF(OR(C102="",K102="",H102="",F102="",G102=""),"",ABS(H102-K102)*F102*G102)</f>
        <v/>
      </c>
      <c r="O102" s="29">
        <f>IF(AND(ISNUMBER(M102),ISNUMBER(N102)),IF(N102=0,"",M102/N102),"")</f>
        <v/>
      </c>
      <c r="P102" s="30">
        <f>IF(C102="","",IF(ISNUMBER(M102),IF(M102&gt;0,"Win","Loss"),"Open"))</f>
        <v/>
      </c>
      <c r="Q102" s="31">
        <f>IF(OR(C102="",(COUNTIF($P$8:P102,"Win")+COUNTIF($P$8:P102,"Loss"))=0),"",COUNTIF($P$8:P102,"Win")/(COUNTIF($P$8:P102,"Win")+COUNTIF($P$8:P102,"Loss")))</f>
        <v/>
      </c>
    </row>
    <row r="103" ht="20" customHeight="1">
      <c r="A103" s="19" t="n"/>
      <c r="B103" s="19" t="n"/>
      <c r="C103" s="20" t="n"/>
      <c r="D103" s="21" t="n"/>
      <c r="E103" s="21" t="n"/>
      <c r="F103" s="22" t="n"/>
      <c r="G103" s="23" t="n"/>
      <c r="H103" s="24" t="n"/>
      <c r="I103" s="24" t="n"/>
      <c r="J103" s="25" t="n"/>
      <c r="K103" s="24" t="n"/>
      <c r="L103" s="26" t="n"/>
      <c r="M103" s="27">
        <f>IF(OR(C103="",B103="",I103="",F103="",G103="",H103=""),"",(I103-H103)*F103*G103*IF(E103="Short",-1,1)-N(J103))</f>
        <v/>
      </c>
      <c r="N103" s="28">
        <f>IF(OR(C103="",K103="",H103="",F103="",G103=""),"",ABS(H103-K103)*F103*G103)</f>
        <v/>
      </c>
      <c r="O103" s="29">
        <f>IF(AND(ISNUMBER(M103),ISNUMBER(N103)),IF(N103=0,"",M103/N103),"")</f>
        <v/>
      </c>
      <c r="P103" s="30">
        <f>IF(C103="","",IF(ISNUMBER(M103),IF(M103&gt;0,"Win","Loss"),"Open"))</f>
        <v/>
      </c>
      <c r="Q103" s="31">
        <f>IF(OR(C103="",(COUNTIF($P$8:P103,"Win")+COUNTIF($P$8:P103,"Loss"))=0),"",COUNTIF($P$8:P103,"Win")/(COUNTIF($P$8:P103,"Win")+COUNTIF($P$8:P103,"Loss")))</f>
        <v/>
      </c>
    </row>
    <row r="104" ht="20" customHeight="1">
      <c r="A104" s="19" t="n"/>
      <c r="B104" s="19" t="n"/>
      <c r="C104" s="20" t="n"/>
      <c r="D104" s="21" t="n"/>
      <c r="E104" s="21" t="n"/>
      <c r="F104" s="22" t="n"/>
      <c r="G104" s="23" t="n"/>
      <c r="H104" s="24" t="n"/>
      <c r="I104" s="24" t="n"/>
      <c r="J104" s="25" t="n"/>
      <c r="K104" s="24" t="n"/>
      <c r="L104" s="26" t="n"/>
      <c r="M104" s="27">
        <f>IF(OR(C104="",B104="",I104="",F104="",G104="",H104=""),"",(I104-H104)*F104*G104*IF(E104="Short",-1,1)-N(J104))</f>
        <v/>
      </c>
      <c r="N104" s="28">
        <f>IF(OR(C104="",K104="",H104="",F104="",G104=""),"",ABS(H104-K104)*F104*G104)</f>
        <v/>
      </c>
      <c r="O104" s="29">
        <f>IF(AND(ISNUMBER(M104),ISNUMBER(N104)),IF(N104=0,"",M104/N104),"")</f>
        <v/>
      </c>
      <c r="P104" s="30">
        <f>IF(C104="","",IF(ISNUMBER(M104),IF(M104&gt;0,"Win","Loss"),"Open"))</f>
        <v/>
      </c>
      <c r="Q104" s="31">
        <f>IF(OR(C104="",(COUNTIF($P$8:P104,"Win")+COUNTIF($P$8:P104,"Loss"))=0),"",COUNTIF($P$8:P104,"Win")/(COUNTIF($P$8:P104,"Win")+COUNTIF($P$8:P104,"Loss")))</f>
        <v/>
      </c>
    </row>
    <row r="105" ht="20" customHeight="1">
      <c r="A105" s="19" t="n"/>
      <c r="B105" s="19" t="n"/>
      <c r="C105" s="20" t="n"/>
      <c r="D105" s="21" t="n"/>
      <c r="E105" s="21" t="n"/>
      <c r="F105" s="22" t="n"/>
      <c r="G105" s="23" t="n"/>
      <c r="H105" s="24" t="n"/>
      <c r="I105" s="24" t="n"/>
      <c r="J105" s="25" t="n"/>
      <c r="K105" s="24" t="n"/>
      <c r="L105" s="26" t="n"/>
      <c r="M105" s="27">
        <f>IF(OR(C105="",B105="",I105="",F105="",G105="",H105=""),"",(I105-H105)*F105*G105*IF(E105="Short",-1,1)-N(J105))</f>
        <v/>
      </c>
      <c r="N105" s="28">
        <f>IF(OR(C105="",K105="",H105="",F105="",G105=""),"",ABS(H105-K105)*F105*G105)</f>
        <v/>
      </c>
      <c r="O105" s="29">
        <f>IF(AND(ISNUMBER(M105),ISNUMBER(N105)),IF(N105=0,"",M105/N105),"")</f>
        <v/>
      </c>
      <c r="P105" s="30">
        <f>IF(C105="","",IF(ISNUMBER(M105),IF(M105&gt;0,"Win","Loss"),"Open"))</f>
        <v/>
      </c>
      <c r="Q105" s="31">
        <f>IF(OR(C105="",(COUNTIF($P$8:P105,"Win")+COUNTIF($P$8:P105,"Loss"))=0),"",COUNTIF($P$8:P105,"Win")/(COUNTIF($P$8:P105,"Win")+COUNTIF($P$8:P105,"Loss")))</f>
        <v/>
      </c>
    </row>
    <row r="106" ht="20" customHeight="1">
      <c r="A106" s="19" t="n"/>
      <c r="B106" s="19" t="n"/>
      <c r="C106" s="20" t="n"/>
      <c r="D106" s="21" t="n"/>
      <c r="E106" s="21" t="n"/>
      <c r="F106" s="22" t="n"/>
      <c r="G106" s="23" t="n"/>
      <c r="H106" s="24" t="n"/>
      <c r="I106" s="24" t="n"/>
      <c r="J106" s="25" t="n"/>
      <c r="K106" s="24" t="n"/>
      <c r="L106" s="26" t="n"/>
      <c r="M106" s="27">
        <f>IF(OR(C106="",B106="",I106="",F106="",G106="",H106=""),"",(I106-H106)*F106*G106*IF(E106="Short",-1,1)-N(J106))</f>
        <v/>
      </c>
      <c r="N106" s="28">
        <f>IF(OR(C106="",K106="",H106="",F106="",G106=""),"",ABS(H106-K106)*F106*G106)</f>
        <v/>
      </c>
      <c r="O106" s="29">
        <f>IF(AND(ISNUMBER(M106),ISNUMBER(N106)),IF(N106=0,"",M106/N106),"")</f>
        <v/>
      </c>
      <c r="P106" s="30">
        <f>IF(C106="","",IF(ISNUMBER(M106),IF(M106&gt;0,"Win","Loss"),"Open"))</f>
        <v/>
      </c>
      <c r="Q106" s="31">
        <f>IF(OR(C106="",(COUNTIF($P$8:P106,"Win")+COUNTIF($P$8:P106,"Loss"))=0),"",COUNTIF($P$8:P106,"Win")/(COUNTIF($P$8:P106,"Win")+COUNTIF($P$8:P106,"Loss")))</f>
        <v/>
      </c>
    </row>
    <row r="107" ht="20" customHeight="1">
      <c r="A107" s="19" t="n"/>
      <c r="B107" s="19" t="n"/>
      <c r="C107" s="20" t="n"/>
      <c r="D107" s="21" t="n"/>
      <c r="E107" s="21" t="n"/>
      <c r="F107" s="22" t="n"/>
      <c r="G107" s="23" t="n"/>
      <c r="H107" s="24" t="n"/>
      <c r="I107" s="24" t="n"/>
      <c r="J107" s="25" t="n"/>
      <c r="K107" s="24" t="n"/>
      <c r="L107" s="26" t="n"/>
      <c r="M107" s="27">
        <f>IF(OR(C107="",B107="",I107="",F107="",G107="",H107=""),"",(I107-H107)*F107*G107*IF(E107="Short",-1,1)-N(J107))</f>
        <v/>
      </c>
      <c r="N107" s="28">
        <f>IF(OR(C107="",K107="",H107="",F107="",G107=""),"",ABS(H107-K107)*F107*G107)</f>
        <v/>
      </c>
      <c r="O107" s="29">
        <f>IF(AND(ISNUMBER(M107),ISNUMBER(N107)),IF(N107=0,"",M107/N107),"")</f>
        <v/>
      </c>
      <c r="P107" s="30">
        <f>IF(C107="","",IF(ISNUMBER(M107),IF(M107&gt;0,"Win","Loss"),"Open"))</f>
        <v/>
      </c>
      <c r="Q107" s="31">
        <f>IF(OR(C107="",(COUNTIF($P$8:P107,"Win")+COUNTIF($P$8:P107,"Loss"))=0),"",COUNTIF($P$8:P107,"Win")/(COUNTIF($P$8:P107,"Win")+COUNTIF($P$8:P107,"Loss")))</f>
        <v/>
      </c>
    </row>
    <row r="109" ht="21" customHeight="1">
      <c r="A109" s="8" t="inlineStr">
        <is>
          <t>Invented sample trades. ACME, GLOBEX and INITECH are fictional tickers and every price is made up.</t>
        </is>
      </c>
    </row>
    <row r="110" ht="22" customHeight="1">
      <c r="A110" s="7" t="inlineStr">
        <is>
          <t>Educational record-keeping only — not investment, trading or tax advice.</t>
        </is>
      </c>
    </row>
  </sheetData>
  <mergeCells count="5">
    <mergeCell ref="A6:Q6"/>
    <mergeCell ref="A110:Q110"/>
    <mergeCell ref="A109:Q109"/>
    <mergeCell ref="A2:Q2"/>
    <mergeCell ref="A1:Q1"/>
  </mergeCells>
  <conditionalFormatting sqref="P8:P107">
    <cfRule type="cellIs" priority="1" operator="equal" dxfId="0">
      <formula>"Win"</formula>
    </cfRule>
    <cfRule type="cellIs" priority="2" operator="equal" dxfId="1">
      <formula>"Loss"</formula>
    </cfRule>
    <cfRule type="cellIs" priority="3" operator="equal" dxfId="2">
      <formula>"Open"</formula>
    </cfRule>
  </conditionalFormatting>
  <dataValidations count="3">
    <dataValidation sqref="D8:D107" showDropDown="0" showInputMessage="0" showErrorMessage="1" allowBlank="1" errorTitle="Pick from the list" error="Pick one of the values in the dropdown: Stock, Option." type="list" errorStyle="stop">
      <formula1>"Stock,Option"</formula1>
    </dataValidation>
    <dataValidation sqref="E8:E107" showDropDown="0" showInputMessage="0" showErrorMessage="1" allowBlank="1" errorTitle="Pick from the list" error="Pick one of the values in the dropdown: Long, Short." type="list" errorStyle="stop">
      <formula1>"Long,Short"</formula1>
    </dataValidation>
    <dataValidation sqref="G8:G107" showDropDown="0" showInputMessage="0" showErrorMessage="1" allowBlank="1" errorTitle="Enter a number" error="Enter a number greater than 0. Other formulas in this workbook divide by or multiply out of this cell, so an out-of-range entry would break them." type="decimal" errorStyle="stop" operator="greaterThan">
      <formula1>0</formula1>
    </dataValidation>
  </dataValidations>
  <printOptions horizontalCentered="1"/>
  <pageMargins left="0.5" right="0.5" top="0.5" bottom="0.5" header="0.3" footer="0.3"/>
  <pageSetup orientation="landscape" paperSize="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erms:created xmlns:dcterms="http://purl.org/dc/terms/" xmlns:xsi="http://www.w3.org/2001/XMLSchema-instance" xsi:type="dcterms:W3CDTF">2026-10-30T00:00:00Z</dcterms:created>
  <dcterms:modified xmlns:dcterms="http://purl.org/dc/terms/" xmlns:xsi="http://www.w3.org/2001/XMLSchema-instance" xsi:type="dcterms:W3CDTF">2026-10-30T00:00:00Z</dcterms:modified>
</cp:coreProperties>
</file>