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ee &amp; Tag Checker" sheetId="1" state="visible" r:id="rId1"/>
  </sheets>
  <definedNames/>
  <calcPr calcId="124519" fullCalcOnLoad="1"/>
</workbook>
</file>

<file path=xl/styles.xml><?xml version="1.0" encoding="utf-8"?>
<styleSheet xmlns="http://schemas.openxmlformats.org/spreadsheetml/2006/main">
  <numFmts count="2">
    <numFmt numFmtId="164" formatCode="&quot;$&quot;#,##0.00"/>
    <numFmt numFmtId="165" formatCode="0.0%"/>
  </numFmts>
  <fonts count="22">
    <font>
      <name val="Calibri"/>
      <family val="2"/>
      <color theme="1"/>
      <sz val="11"/>
      <scheme val="minor"/>
    </font>
    <font>
      <name val="Calibri"/>
      <b val="1"/>
      <color rgb="001A2744"/>
      <sz val="17"/>
    </font>
    <font>
      <name val="Calibri"/>
      <i val="1"/>
      <color rgb="005C6470"/>
      <sz val="10"/>
    </font>
    <font>
      <name val="Calibri"/>
      <b val="1"/>
      <color rgb="001A2744"/>
      <sz val="13"/>
    </font>
    <font>
      <name val="Calibri"/>
      <color rgb="002A2F3A"/>
      <sz val="10.5"/>
    </font>
    <font>
      <name val="Calibri"/>
      <color rgb="001A2744"/>
      <sz val="11"/>
    </font>
    <font>
      <name val="Calibri"/>
      <i val="1"/>
      <color rgb="005C6470"/>
      <sz val="9"/>
    </font>
    <font>
      <name val="Calibri"/>
      <b val="1"/>
      <color rgb="00FFFFFF"/>
      <sz val="12"/>
    </font>
    <font>
      <name val="Calibri"/>
      <b val="1"/>
      <color rgb="001A2744"/>
      <sz val="11"/>
    </font>
    <font>
      <name val="Calibri"/>
      <b val="1"/>
      <color rgb="001A2744"/>
      <sz val="10.5"/>
    </font>
    <font>
      <name val="Calibri"/>
      <i val="1"/>
      <color rgb="001F6A78"/>
      <sz val="9"/>
    </font>
    <font>
      <name val="Calibri"/>
      <i val="1"/>
      <color rgb="005C6470"/>
      <sz val="9.5"/>
    </font>
    <font>
      <name val="Calibri"/>
      <b val="1"/>
      <color rgb="00FFFFFF"/>
      <sz val="9.5"/>
    </font>
    <font>
      <name val="Calibri"/>
      <b val="1"/>
      <i val="1"/>
      <color rgb="005C6470"/>
      <sz val="9"/>
    </font>
    <font>
      <name val="Calibri"/>
      <b val="1"/>
      <color rgb="00FFFFFF"/>
      <sz val="8"/>
    </font>
    <font>
      <name val="Calibri"/>
      <color rgb="001A2744"/>
      <sz val="10"/>
    </font>
    <font>
      <name val="Calibri"/>
      <color rgb="001A2744"/>
      <sz val="9.5"/>
    </font>
    <font>
      <name val="Calibri"/>
      <color rgb="005C6470"/>
      <sz val="8"/>
    </font>
    <font>
      <name val="Calibri"/>
      <b val="1"/>
      <color rgb="001A2744"/>
      <sz val="9.5"/>
    </font>
    <font>
      <name val="Calibri"/>
      <color rgb="002A2F3A"/>
      <sz val="10"/>
    </font>
    <font>
      <name val="Calibri"/>
      <b val="1"/>
      <color rgb="001F6A78"/>
      <sz val="10.5"/>
      <u val="single"/>
    </font>
    <font>
      <name val="Calibri"/>
      <i val="1"/>
      <color rgb="005C6470"/>
      <sz val="8.5"/>
    </font>
  </fonts>
  <fills count="8">
    <fill>
      <patternFill/>
    </fill>
    <fill>
      <patternFill patternType="gray125"/>
    </fill>
    <fill>
      <patternFill patternType="solid">
        <fgColor rgb="00FEF6E9"/>
      </patternFill>
    </fill>
    <fill>
      <patternFill patternType="solid">
        <fgColor rgb="00CFE6E8"/>
      </patternFill>
    </fill>
    <fill>
      <patternFill patternType="solid">
        <fgColor rgb="001A2744"/>
      </patternFill>
    </fill>
    <fill>
      <patternFill patternType="solid">
        <fgColor rgb="005C6470"/>
      </patternFill>
    </fill>
    <fill>
      <patternFill patternType="solid">
        <fgColor rgb="00F4F2EE"/>
      </patternFill>
    </fill>
    <fill>
      <patternFill patternType="solid">
        <fgColor rgb="00EAF3F4"/>
      </patternFill>
    </fill>
  </fills>
  <borders count="2">
    <border>
      <left/>
      <right/>
      <top/>
      <bottom/>
      <diagonal/>
    </border>
    <border>
      <left style="thin">
        <color rgb="00E5E1D8"/>
      </left>
      <right style="thin">
        <color rgb="00E5E1D8"/>
      </right>
      <top style="thin">
        <color rgb="00E5E1D8"/>
      </top>
      <bottom style="thin">
        <color rgb="00E5E1D8"/>
      </bottom>
    </border>
  </borders>
  <cellStyleXfs count="1">
    <xf numFmtId="0" fontId="0" fillId="0" borderId="0"/>
  </cellStyleXfs>
  <cellXfs count="30">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164" fontId="5" fillId="2" borderId="1" applyAlignment="1" pivotButton="0" quotePrefix="0" xfId="0">
      <alignment horizontal="center"/>
    </xf>
    <xf numFmtId="164" fontId="5" fillId="3" borderId="1" applyAlignment="1" pivotButton="0" quotePrefix="0" xfId="0">
      <alignment horizontal="center"/>
    </xf>
    <xf numFmtId="0" fontId="6" fillId="0" borderId="0" pivotButton="0" quotePrefix="0" xfId="0"/>
    <xf numFmtId="0" fontId="7" fillId="4" borderId="1" pivotButton="0" quotePrefix="0" xfId="0"/>
    <xf numFmtId="164" fontId="7" fillId="4" borderId="1" applyAlignment="1" pivotButton="0" quotePrefix="0" xfId="0">
      <alignment horizontal="center"/>
    </xf>
    <xf numFmtId="165" fontId="8" fillId="3" borderId="1" applyAlignment="1" pivotButton="0" quotePrefix="0" xfId="0">
      <alignment horizontal="center"/>
    </xf>
    <xf numFmtId="0" fontId="9" fillId="0" borderId="1" applyAlignment="1" pivotButton="0" quotePrefix="0" xfId="0">
      <alignment horizontal="center"/>
    </xf>
    <xf numFmtId="0" fontId="10" fillId="0" borderId="0" pivotButton="0" quotePrefix="0" xfId="0"/>
    <xf numFmtId="0" fontId="11" fillId="0" borderId="0" applyAlignment="1" pivotButton="0" quotePrefix="0" xfId="0">
      <alignment vertical="top" wrapText="1"/>
    </xf>
    <xf numFmtId="0" fontId="13" fillId="0" borderId="0" pivotButton="0" quotePrefix="0" xfId="0"/>
    <xf numFmtId="0" fontId="12" fillId="4" borderId="1" applyAlignment="1" pivotButton="0" quotePrefix="0" xfId="0">
      <alignment horizontal="center"/>
    </xf>
    <xf numFmtId="0" fontId="14" fillId="5" borderId="0" pivotButton="0" quotePrefix="0" xfId="0"/>
    <xf numFmtId="0" fontId="15" fillId="2" borderId="1" pivotButton="0" quotePrefix="0" xfId="0"/>
    <xf numFmtId="0" fontId="16" fillId="3" borderId="1" applyAlignment="1" pivotButton="0" quotePrefix="0" xfId="0">
      <alignment horizontal="center"/>
    </xf>
    <xf numFmtId="0" fontId="16" fillId="0" borderId="1" applyAlignment="1" pivotButton="0" quotePrefix="0" xfId="0">
      <alignment horizontal="center"/>
    </xf>
    <xf numFmtId="0" fontId="18" fillId="0" borderId="1" applyAlignment="1" pivotButton="0" quotePrefix="0" xfId="0">
      <alignment horizontal="center"/>
    </xf>
    <xf numFmtId="0" fontId="17" fillId="0" borderId="0" pivotButton="0" quotePrefix="0" xfId="0"/>
    <xf numFmtId="0" fontId="17" fillId="0" borderId="0" applyAlignment="1" pivotButton="0" quotePrefix="0" xfId="0">
      <alignment horizontal="center"/>
    </xf>
    <xf numFmtId="2" fontId="17" fillId="0" borderId="0" pivotButton="0" quotePrefix="0" xfId="0"/>
    <xf numFmtId="0" fontId="16" fillId="6" borderId="1" applyAlignment="1" pivotButton="0" quotePrefix="0" xfId="0">
      <alignment horizontal="center"/>
    </xf>
    <xf numFmtId="3" fontId="8" fillId="3" borderId="1" applyAlignment="1" pivotButton="0" quotePrefix="0" xfId="0">
      <alignment horizontal="center"/>
    </xf>
    <xf numFmtId="2" fontId="8" fillId="3" borderId="1" applyAlignment="1" pivotButton="0" quotePrefix="0" xfId="0">
      <alignment horizontal="center"/>
    </xf>
    <xf numFmtId="0" fontId="19" fillId="7" borderId="0" applyAlignment="1" pivotButton="0" quotePrefix="0" xfId="0">
      <alignment vertical="top" wrapText="1"/>
    </xf>
    <xf numFmtId="0" fontId="20" fillId="0" borderId="0" pivotButton="0" quotePrefix="0" xfId="0"/>
    <xf numFmtId="0" fontId="21" fillId="0" borderId="0" applyAlignment="1" pivotButton="0" quotePrefix="0" xfId="0">
      <alignment vertical="top" wrapText="1"/>
    </xf>
  </cellXfs>
  <cellStyles count="1">
    <cellStyle name="Normal" xfId="0" builtinId="0" hidden="0"/>
  </cellStyles>
  <dxfs count="3">
    <dxf>
      <fill>
        <patternFill patternType="solid">
          <fgColor rgb="00F0A48C"/>
          <bgColor rgb="00F0A48C"/>
        </patternFill>
      </fill>
    </dxf>
    <dxf>
      <fill>
        <patternFill patternType="solid">
          <fgColor rgb="00FDF1DD"/>
          <bgColor rgb="00FDF1DD"/>
        </patternFill>
      </fill>
    </dxf>
    <dxf>
      <fill>
        <patternFill patternType="solid">
          <fgColor rgb="00DAEEDA"/>
          <bgColor rgb="00DAEE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etsy-seller-toolkit-excel/?utm_source=etsy_fee_tag_checker&amp;utm_medium=resource&amp;utm_campaign=etsy_seller_toolkit" TargetMode="External" Id="rId1"/></Relationships>
</file>

<file path=xl/worksheets/sheet1.xml><?xml version="1.0" encoding="utf-8"?>
<worksheet xmlns="http://schemas.openxmlformats.org/spreadsheetml/2006/main">
  <sheetPr>
    <outlinePr summaryBelow="1" summaryRight="1"/>
    <pageSetUpPr/>
  </sheetPr>
  <dimension ref="B1:AC49"/>
  <sheetViews>
    <sheetView showGridLines="0" workbookViewId="0">
      <selection activeCell="A1" sqref="A1"/>
    </sheetView>
  </sheetViews>
  <sheetFormatPr baseColWidth="8" defaultRowHeight="15"/>
  <cols>
    <col width="3" customWidth="1" min="1" max="1"/>
    <col width="26" customWidth="1" min="2" max="2"/>
    <col width="14" customWidth="1" min="3" max="3"/>
    <col width="3" customWidth="1" min="4" max="4"/>
    <col width="22" customWidth="1" min="5" max="5"/>
    <col width="11" customWidth="1" min="6" max="6"/>
    <col width="8" customWidth="1" min="7" max="7"/>
    <col width="8" customWidth="1" min="8" max="8"/>
    <col width="11" customWidth="1" min="9" max="9"/>
    <col width="11" customWidth="1" min="10" max="10"/>
    <col width="11" customWidth="1" min="11" max="11"/>
    <col width="10" customWidth="1" min="12" max="12"/>
    <col width="3" customWidth="1" min="13" max="13"/>
    <col hidden="1" width="13" customWidth="1" min="14" max="14"/>
    <col hidden="1" width="13" customWidth="1" min="15" max="15"/>
    <col hidden="1" width="13" customWidth="1" min="16" max="16"/>
    <col hidden="1" width="13" customWidth="1" min="17" max="17"/>
    <col hidden="1" width="13" customWidth="1" min="18" max="18"/>
    <col hidden="1" width="13" customWidth="1" min="19" max="19"/>
    <col hidden="1" width="13" customWidth="1" min="20" max="20"/>
    <col hidden="1" width="13" customWidth="1" min="21" max="21"/>
    <col hidden="1" width="13" customWidth="1" min="22" max="22"/>
    <col hidden="1" width="13" customWidth="1" min="23" max="23"/>
    <col hidden="1" width="13" customWidth="1" min="24" max="24"/>
    <col hidden="1" width="13" customWidth="1" min="25" max="25"/>
    <col hidden="1" width="13" customWidth="1" min="26" max="26"/>
    <col hidden="1" width="13" customWidth="1" min="27" max="27"/>
    <col hidden="1" width="13" customWidth="1" min="28" max="28"/>
    <col hidden="1" width="13" customWidth="1" min="29" max="29"/>
  </cols>
  <sheetData>
    <row r="1" ht="26" customHeight="1">
      <c r="B1" s="1" t="inlineStr">
        <is>
          <t>Etsy Fee &amp; Tag Checker</t>
        </is>
      </c>
    </row>
    <row r="2">
      <c r="B2" s="2" t="inlineStr">
        <is>
          <t>A free single-listing checker from Ardent Workshop. It opens on a worked example - type over the four cells under 'One listing' and your 13 tags with your own. Every cell marked (auto) works itself out - leave those alone.</t>
        </is>
      </c>
    </row>
    <row r="4">
      <c r="B4" s="3" t="inlineStr">
        <is>
          <t>One listing</t>
        </is>
      </c>
    </row>
    <row r="5">
      <c r="B5" s="4" t="inlineStr">
        <is>
          <t>Your price</t>
        </is>
      </c>
      <c r="C5" s="5" t="n">
        <v>24</v>
      </c>
    </row>
    <row r="6">
      <c r="B6" s="4" t="inlineStr">
        <is>
          <t>Shipping you charge the buyer</t>
        </is>
      </c>
      <c r="C6" s="5" t="n">
        <v>5</v>
      </c>
    </row>
    <row r="7">
      <c r="B7" s="4" t="inlineStr">
        <is>
          <t>What the item costs you to make</t>
        </is>
      </c>
      <c r="C7" s="5" t="n">
        <v>7.5</v>
      </c>
    </row>
    <row r="8">
      <c r="B8" s="4" t="inlineStr">
        <is>
          <t>What postage actually costs you</t>
        </is>
      </c>
      <c r="C8" s="5" t="n">
        <v>4.1</v>
      </c>
    </row>
    <row r="10">
      <c r="B10" s="3" t="inlineStr">
        <is>
          <t>Etsy's cut</t>
        </is>
      </c>
    </row>
    <row r="11">
      <c r="B11" s="4" t="inlineStr">
        <is>
          <t>Listing fee (auto)</t>
        </is>
      </c>
      <c r="C11" s="6">
        <f>0.2</f>
        <v/>
      </c>
      <c r="E11" s="7" t="inlineStr">
        <is>
          <t>Flat, per listing.</t>
        </is>
      </c>
    </row>
    <row r="12">
      <c r="B12" s="4" t="inlineStr">
        <is>
          <t>Transaction fee (6.5%) (auto)</t>
        </is>
      </c>
      <c r="C12" s="6">
        <f>ROUND(($C$5+$C$6)*0.065,2)</f>
        <v/>
      </c>
      <c r="E12" s="7" t="inlineStr">
        <is>
          <t>Charged on the shipping you collect as well as the item.</t>
        </is>
      </c>
    </row>
    <row r="13">
      <c r="B13" s="4" t="inlineStr">
        <is>
          <t>Payment processing (3.0% + $0.25) (auto)</t>
        </is>
      </c>
      <c r="C13" s="6">
        <f>ROUND(($C$5+$C$6)*0.03+0.25,2)</f>
        <v/>
      </c>
      <c r="E13" s="7" t="inlineStr">
        <is>
          <t>US rate. It differs by country.</t>
        </is>
      </c>
    </row>
    <row r="15">
      <c r="B15" s="8" t="inlineStr">
        <is>
          <t>What you keep</t>
        </is>
      </c>
      <c r="C15" s="9">
        <f>$C$5+$C$6-$C$7-$C$8-($C$11+$C$12+$C$13)</f>
        <v/>
      </c>
    </row>
    <row r="16">
      <c r="B16" s="4" t="inlineStr">
        <is>
          <t>Your margin</t>
        </is>
      </c>
      <c r="C16" s="10">
        <f>IF(($C$5+$C$6)=0,"",$C$15/($C$5+$C$6))</f>
        <v/>
      </c>
    </row>
    <row r="17">
      <c r="B17" s="4" t="inlineStr">
        <is>
          <t>Verdict</t>
        </is>
      </c>
      <c r="C17" s="11">
        <f>IF($C$16="","",IF($C$15&lt;=0,"Losing money",IF($C$16&lt;0.2,"Thin","Healthy")))</f>
        <v/>
      </c>
      <c r="E17" s="12" t="inlineStr">
        <is>
          <t>The full Toolkit runs this on every listing at once, and models Offsite Ads on top.</t>
        </is>
      </c>
    </row>
    <row r="21">
      <c r="B21" s="3" t="inlineStr">
        <is>
          <t>Your 13 tags</t>
        </is>
      </c>
    </row>
    <row r="22" ht="44.76000000000001" customHeight="1">
      <c r="B22" s="13" t="inlineStr">
        <is>
          <t>Etsy gives you 13 tags and caps each at 20 characters. These are filled in with an example listing's tags so you can see the checker working - type over them with your own. It flags any tag that is too long, and counts how many of your words you have already used on another tag.</t>
        </is>
      </c>
      <c r="N22" s="14" t="inlineStr">
        <is>
          <t>Working columns - leave these alone</t>
        </is>
      </c>
    </row>
    <row r="23">
      <c r="B23" s="15" t="inlineStr">
        <is>
          <t>Etsy Tag</t>
        </is>
      </c>
      <c r="C23" s="15" t="inlineStr">
        <is>
          <t>Length</t>
        </is>
      </c>
      <c r="F23" s="15" t="inlineStr">
        <is>
          <t>Words</t>
        </is>
      </c>
      <c r="G23" s="15" t="inlineStr">
        <is>
          <t>Check</t>
        </is>
      </c>
      <c r="I23" s="15" t="inlineStr">
        <is>
          <t>Repeats</t>
        </is>
      </c>
      <c r="J23" s="15" t="inlineStr">
        <is>
          <t>Verdict</t>
        </is>
      </c>
      <c r="N23" s="16" t="inlineStr">
        <is>
          <t>Word 1</t>
        </is>
      </c>
      <c r="O23" s="16" t="inlineStr">
        <is>
          <t>Word 2</t>
        </is>
      </c>
      <c r="P23" s="16" t="inlineStr">
        <is>
          <t>Word 3</t>
        </is>
      </c>
      <c r="Q23" s="16" t="inlineStr">
        <is>
          <t>Word 4</t>
        </is>
      </c>
      <c r="R23" s="16" t="inlineStr">
        <is>
          <t>Word 5</t>
        </is>
      </c>
      <c r="S23" s="16" t="inlineStr">
        <is>
          <t>Key 1</t>
        </is>
      </c>
      <c r="T23" s="16" t="inlineStr">
        <is>
          <t>Key 2</t>
        </is>
      </c>
      <c r="U23" s="16" t="inlineStr">
        <is>
          <t>Key 3</t>
        </is>
      </c>
      <c r="V23" s="16" t="inlineStr">
        <is>
          <t>Key 4</t>
        </is>
      </c>
      <c r="W23" s="16" t="inlineStr">
        <is>
          <t>Key 5</t>
        </is>
      </c>
      <c r="X23" s="16" t="inlineStr">
        <is>
          <t>Count 1</t>
        </is>
      </c>
      <c r="Y23" s="16" t="inlineStr">
        <is>
          <t>Count 2</t>
        </is>
      </c>
      <c r="Z23" s="16" t="inlineStr">
        <is>
          <t>Count 3</t>
        </is>
      </c>
      <c r="AA23" s="16" t="inlineStr">
        <is>
          <t>Count 4</t>
        </is>
      </c>
      <c r="AB23" s="16" t="inlineStr">
        <is>
          <t>Count 5</t>
        </is>
      </c>
      <c r="AC23" s="16" t="inlineStr">
        <is>
          <t>Unique
share</t>
        </is>
      </c>
    </row>
    <row r="24">
      <c r="B24" s="17" t="inlineStr">
        <is>
          <t>bridesmaid slippers</t>
        </is>
      </c>
      <c r="C24" s="18">
        <f>IF($B24="","",LEN(TRIM($B24)))</f>
        <v/>
      </c>
      <c r="F24" s="18">
        <f>IF(TRIM($B24)="","",LEN(TRIM($B24))-LEN(SUBSTITUTE(TRIM($B24)," ",""))+1)</f>
        <v/>
      </c>
      <c r="G24" s="19">
        <f>IF($B24="","",IF(LEN(TRIM($B24))&gt;20,"Too long","OK"))</f>
        <v/>
      </c>
      <c r="I24" s="18">
        <f>IF($B24="","",IF($X24="",0,IF($X24&gt;1,1,0))+IF($Y24="",0,IF($Y24&gt;1,1,0))+IF($Z24="",0,IF($Z24&gt;1,1,0))+IF($AA24="",0,IF($AA24&gt;1,1,0))+IF($AB24="",0,IF($AB24&gt;1,1,0)))</f>
        <v/>
      </c>
      <c r="J24" s="20">
        <f>IF($B24="","",IF($I24=0,"All fresh",IF($I24&gt;=$F24,"All repeats","Some repeats")))</f>
        <v/>
      </c>
      <c r="N24" s="21">
        <f>IF($F24&lt;1,"",TRIM(MID(SUBSTITUTE(TRIM($B24)," ",REPT(" ",60)),1,60)))</f>
        <v/>
      </c>
      <c r="O24" s="21">
        <f>IF($F24&lt;2,"",TRIM(MID(SUBSTITUTE(TRIM($B24)," ",REPT(" ",60)),61,60)))</f>
        <v/>
      </c>
      <c r="P24" s="21">
        <f>IF($F24&lt;3,"",TRIM(MID(SUBSTITUTE(TRIM($B24)," ",REPT(" ",60)),121,60)))</f>
        <v/>
      </c>
      <c r="Q24" s="21">
        <f>IF($F24&lt;4,"",TRIM(MID(SUBSTITUTE(TRIM($B24)," ",REPT(" ",60)),181,60)))</f>
        <v/>
      </c>
      <c r="R24" s="21">
        <f>IF($F24&lt;5,"",TRIM(MID(SUBSTITUTE(TRIM($B24)," ",REPT(" ",60)),241,60)))</f>
        <v/>
      </c>
      <c r="S24" s="21">
        <f>IF($N24="","",$N24)</f>
        <v/>
      </c>
      <c r="T24" s="21">
        <f>IF($O24="","",$O24)</f>
        <v/>
      </c>
      <c r="U24" s="21">
        <f>IF($P24="","",$P24)</f>
        <v/>
      </c>
      <c r="V24" s="21">
        <f>IF($Q24="","",$Q24)</f>
        <v/>
      </c>
      <c r="W24" s="21">
        <f>IF($R24="","",$R24)</f>
        <v/>
      </c>
      <c r="X24" s="22">
        <f>IF($S24="","",COUNTIF($S$24:$W$36,$S24))</f>
        <v/>
      </c>
      <c r="Y24" s="22">
        <f>IF($T24="","",COUNTIF($S$24:$W$36,$T24))</f>
        <v/>
      </c>
      <c r="Z24" s="22">
        <f>IF($U24="","",COUNTIF($S$24:$W$36,$U24))</f>
        <v/>
      </c>
      <c r="AA24" s="22">
        <f>IF($V24="","",COUNTIF($S$24:$W$36,$V24))</f>
        <v/>
      </c>
      <c r="AB24" s="22">
        <f>IF($W24="","",COUNTIF($S$24:$W$36,$W24))</f>
        <v/>
      </c>
      <c r="AC24" s="23">
        <f>IF($X24="",0,1/$X24)+IF($Y24="",0,1/$Y24)+IF($Z24="",0,1/$Z24)+IF($AA24="",0,1/$AA24)+IF($AB24="",0,1/$AB24)</f>
        <v/>
      </c>
    </row>
    <row r="25">
      <c r="B25" s="17" t="inlineStr">
        <is>
          <t>faux fur slippers</t>
        </is>
      </c>
      <c r="C25" s="24">
        <f>IF($B25="","",LEN(TRIM($B25)))</f>
        <v/>
      </c>
      <c r="F25" s="24">
        <f>IF(TRIM($B25)="","",LEN(TRIM($B25))-LEN(SUBSTITUTE(TRIM($B25)," ",""))+1)</f>
        <v/>
      </c>
      <c r="G25" s="19">
        <f>IF($B25="","",IF(LEN(TRIM($B25))&gt;20,"Too long","OK"))</f>
        <v/>
      </c>
      <c r="I25" s="24">
        <f>IF($B25="","",IF($X25="",0,IF($X25&gt;1,1,0))+IF($Y25="",0,IF($Y25&gt;1,1,0))+IF($Z25="",0,IF($Z25&gt;1,1,0))+IF($AA25="",0,IF($AA25&gt;1,1,0))+IF($AB25="",0,IF($AB25&gt;1,1,0)))</f>
        <v/>
      </c>
      <c r="J25" s="20">
        <f>IF($B25="","",IF($I25=0,"All fresh",IF($I25&gt;=$F25,"All repeats","Some repeats")))</f>
        <v/>
      </c>
      <c r="N25" s="21">
        <f>IF($F25&lt;1,"",TRIM(MID(SUBSTITUTE(TRIM($B25)," ",REPT(" ",60)),1,60)))</f>
        <v/>
      </c>
      <c r="O25" s="21">
        <f>IF($F25&lt;2,"",TRIM(MID(SUBSTITUTE(TRIM($B25)," ",REPT(" ",60)),61,60)))</f>
        <v/>
      </c>
      <c r="P25" s="21">
        <f>IF($F25&lt;3,"",TRIM(MID(SUBSTITUTE(TRIM($B25)," ",REPT(" ",60)),121,60)))</f>
        <v/>
      </c>
      <c r="Q25" s="21">
        <f>IF($F25&lt;4,"",TRIM(MID(SUBSTITUTE(TRIM($B25)," ",REPT(" ",60)),181,60)))</f>
        <v/>
      </c>
      <c r="R25" s="21">
        <f>IF($F25&lt;5,"",TRIM(MID(SUBSTITUTE(TRIM($B25)," ",REPT(" ",60)),241,60)))</f>
        <v/>
      </c>
      <c r="S25" s="21">
        <f>IF($N25="","",$N25)</f>
        <v/>
      </c>
      <c r="T25" s="21">
        <f>IF($O25="","",$O25)</f>
        <v/>
      </c>
      <c r="U25" s="21">
        <f>IF($P25="","",$P25)</f>
        <v/>
      </c>
      <c r="V25" s="21">
        <f>IF($Q25="","",$Q25)</f>
        <v/>
      </c>
      <c r="W25" s="21">
        <f>IF($R25="","",$R25)</f>
        <v/>
      </c>
      <c r="X25" s="22">
        <f>IF($S25="","",COUNTIF($S$24:$W$36,$S25))</f>
        <v/>
      </c>
      <c r="Y25" s="22">
        <f>IF($T25="","",COUNTIF($S$24:$W$36,$T25))</f>
        <v/>
      </c>
      <c r="Z25" s="22">
        <f>IF($U25="","",COUNTIF($S$24:$W$36,$U25))</f>
        <v/>
      </c>
      <c r="AA25" s="22">
        <f>IF($V25="","",COUNTIF($S$24:$W$36,$V25))</f>
        <v/>
      </c>
      <c r="AB25" s="22">
        <f>IF($W25="","",COUNTIF($S$24:$W$36,$W25))</f>
        <v/>
      </c>
      <c r="AC25" s="23">
        <f>IF($X25="",0,1/$X25)+IF($Y25="",0,1/$Y25)+IF($Z25="",0,1/$Z25)+IF($AA25="",0,1/$AA25)+IF($AB25="",0,1/$AB25)</f>
        <v/>
      </c>
    </row>
    <row r="26">
      <c r="B26" s="17" t="inlineStr">
        <is>
          <t>mama slippers</t>
        </is>
      </c>
      <c r="C26" s="18">
        <f>IF($B26="","",LEN(TRIM($B26)))</f>
        <v/>
      </c>
      <c r="F26" s="18">
        <f>IF(TRIM($B26)="","",LEN(TRIM($B26))-LEN(SUBSTITUTE(TRIM($B26)," ",""))+1)</f>
        <v/>
      </c>
      <c r="G26" s="19">
        <f>IF($B26="","",IF(LEN(TRIM($B26))&gt;20,"Too long","OK"))</f>
        <v/>
      </c>
      <c r="I26" s="18">
        <f>IF($B26="","",IF($X26="",0,IF($X26&gt;1,1,0))+IF($Y26="",0,IF($Y26&gt;1,1,0))+IF($Z26="",0,IF($Z26&gt;1,1,0))+IF($AA26="",0,IF($AA26&gt;1,1,0))+IF($AB26="",0,IF($AB26&gt;1,1,0)))</f>
        <v/>
      </c>
      <c r="J26" s="20">
        <f>IF($B26="","",IF($I26=0,"All fresh",IF($I26&gt;=$F26,"All repeats","Some repeats")))</f>
        <v/>
      </c>
      <c r="N26" s="21">
        <f>IF($F26&lt;1,"",TRIM(MID(SUBSTITUTE(TRIM($B26)," ",REPT(" ",60)),1,60)))</f>
        <v/>
      </c>
      <c r="O26" s="21">
        <f>IF($F26&lt;2,"",TRIM(MID(SUBSTITUTE(TRIM($B26)," ",REPT(" ",60)),61,60)))</f>
        <v/>
      </c>
      <c r="P26" s="21">
        <f>IF($F26&lt;3,"",TRIM(MID(SUBSTITUTE(TRIM($B26)," ",REPT(" ",60)),121,60)))</f>
        <v/>
      </c>
      <c r="Q26" s="21">
        <f>IF($F26&lt;4,"",TRIM(MID(SUBSTITUTE(TRIM($B26)," ",REPT(" ",60)),181,60)))</f>
        <v/>
      </c>
      <c r="R26" s="21">
        <f>IF($F26&lt;5,"",TRIM(MID(SUBSTITUTE(TRIM($B26)," ",REPT(" ",60)),241,60)))</f>
        <v/>
      </c>
      <c r="S26" s="21">
        <f>IF($N26="","",$N26)</f>
        <v/>
      </c>
      <c r="T26" s="21">
        <f>IF($O26="","",$O26)</f>
        <v/>
      </c>
      <c r="U26" s="21">
        <f>IF($P26="","",$P26)</f>
        <v/>
      </c>
      <c r="V26" s="21">
        <f>IF($Q26="","",$Q26)</f>
        <v/>
      </c>
      <c r="W26" s="21">
        <f>IF($R26="","",$R26)</f>
        <v/>
      </c>
      <c r="X26" s="22">
        <f>IF($S26="","",COUNTIF($S$24:$W$36,$S26))</f>
        <v/>
      </c>
      <c r="Y26" s="22">
        <f>IF($T26="","",COUNTIF($S$24:$W$36,$T26))</f>
        <v/>
      </c>
      <c r="Z26" s="22">
        <f>IF($U26="","",COUNTIF($S$24:$W$36,$U26))</f>
        <v/>
      </c>
      <c r="AA26" s="22">
        <f>IF($V26="","",COUNTIF($S$24:$W$36,$V26))</f>
        <v/>
      </c>
      <c r="AB26" s="22">
        <f>IF($W26="","",COUNTIF($S$24:$W$36,$W26))</f>
        <v/>
      </c>
      <c r="AC26" s="23">
        <f>IF($X26="",0,1/$X26)+IF($Y26="",0,1/$Y26)+IF($Z26="",0,1/$Z26)+IF($AA26="",0,1/$AA26)+IF($AB26="",0,1/$AB26)</f>
        <v/>
      </c>
    </row>
    <row r="27">
      <c r="B27" s="17" t="inlineStr">
        <is>
          <t>spa slippers</t>
        </is>
      </c>
      <c r="C27" s="24">
        <f>IF($B27="","",LEN(TRIM($B27)))</f>
        <v/>
      </c>
      <c r="F27" s="24">
        <f>IF(TRIM($B27)="","",LEN(TRIM($B27))-LEN(SUBSTITUTE(TRIM($B27)," ",""))+1)</f>
        <v/>
      </c>
      <c r="G27" s="19">
        <f>IF($B27="","",IF(LEN(TRIM($B27))&gt;20,"Too long","OK"))</f>
        <v/>
      </c>
      <c r="I27" s="24">
        <f>IF($B27="","",IF($X27="",0,IF($X27&gt;1,1,0))+IF($Y27="",0,IF($Y27&gt;1,1,0))+IF($Z27="",0,IF($Z27&gt;1,1,0))+IF($AA27="",0,IF($AA27&gt;1,1,0))+IF($AB27="",0,IF($AB27&gt;1,1,0)))</f>
        <v/>
      </c>
      <c r="J27" s="20">
        <f>IF($B27="","",IF($I27=0,"All fresh",IF($I27&gt;=$F27,"All repeats","Some repeats")))</f>
        <v/>
      </c>
      <c r="N27" s="21">
        <f>IF($F27&lt;1,"",TRIM(MID(SUBSTITUTE(TRIM($B27)," ",REPT(" ",60)),1,60)))</f>
        <v/>
      </c>
      <c r="O27" s="21">
        <f>IF($F27&lt;2,"",TRIM(MID(SUBSTITUTE(TRIM($B27)," ",REPT(" ",60)),61,60)))</f>
        <v/>
      </c>
      <c r="P27" s="21">
        <f>IF($F27&lt;3,"",TRIM(MID(SUBSTITUTE(TRIM($B27)," ",REPT(" ",60)),121,60)))</f>
        <v/>
      </c>
      <c r="Q27" s="21">
        <f>IF($F27&lt;4,"",TRIM(MID(SUBSTITUTE(TRIM($B27)," ",REPT(" ",60)),181,60)))</f>
        <v/>
      </c>
      <c r="R27" s="21">
        <f>IF($F27&lt;5,"",TRIM(MID(SUBSTITUTE(TRIM($B27)," ",REPT(" ",60)),241,60)))</f>
        <v/>
      </c>
      <c r="S27" s="21">
        <f>IF($N27="","",$N27)</f>
        <v/>
      </c>
      <c r="T27" s="21">
        <f>IF($O27="","",$O27)</f>
        <v/>
      </c>
      <c r="U27" s="21">
        <f>IF($P27="","",$P27)</f>
        <v/>
      </c>
      <c r="V27" s="21">
        <f>IF($Q27="","",$Q27)</f>
        <v/>
      </c>
      <c r="W27" s="21">
        <f>IF($R27="","",$R27)</f>
        <v/>
      </c>
      <c r="X27" s="22">
        <f>IF($S27="","",COUNTIF($S$24:$W$36,$S27))</f>
        <v/>
      </c>
      <c r="Y27" s="22">
        <f>IF($T27="","",COUNTIF($S$24:$W$36,$T27))</f>
        <v/>
      </c>
      <c r="Z27" s="22">
        <f>IF($U27="","",COUNTIF($S$24:$W$36,$U27))</f>
        <v/>
      </c>
      <c r="AA27" s="22">
        <f>IF($V27="","",COUNTIF($S$24:$W$36,$V27))</f>
        <v/>
      </c>
      <c r="AB27" s="22">
        <f>IF($W27="","",COUNTIF($S$24:$W$36,$W27))</f>
        <v/>
      </c>
      <c r="AC27" s="23">
        <f>IF($X27="",0,1/$X27)+IF($Y27="",0,1/$Y27)+IF($Z27="",0,1/$Z27)+IF($AA27="",0,1/$AA27)+IF($AB27="",0,1/$AB27)</f>
        <v/>
      </c>
    </row>
    <row r="28">
      <c r="B28" s="17" t="inlineStr">
        <is>
          <t>fuzzy slippers</t>
        </is>
      </c>
      <c r="C28" s="18">
        <f>IF($B28="","",LEN(TRIM($B28)))</f>
        <v/>
      </c>
      <c r="F28" s="18">
        <f>IF(TRIM($B28)="","",LEN(TRIM($B28))-LEN(SUBSTITUTE(TRIM($B28)," ",""))+1)</f>
        <v/>
      </c>
      <c r="G28" s="19">
        <f>IF($B28="","",IF(LEN(TRIM($B28))&gt;20,"Too long","OK"))</f>
        <v/>
      </c>
      <c r="I28" s="18">
        <f>IF($B28="","",IF($X28="",0,IF($X28&gt;1,1,0))+IF($Y28="",0,IF($Y28&gt;1,1,0))+IF($Z28="",0,IF($Z28&gt;1,1,0))+IF($AA28="",0,IF($AA28&gt;1,1,0))+IF($AB28="",0,IF($AB28&gt;1,1,0)))</f>
        <v/>
      </c>
      <c r="J28" s="20">
        <f>IF($B28="","",IF($I28=0,"All fresh",IF($I28&gt;=$F28,"All repeats","Some repeats")))</f>
        <v/>
      </c>
      <c r="N28" s="21">
        <f>IF($F28&lt;1,"",TRIM(MID(SUBSTITUTE(TRIM($B28)," ",REPT(" ",60)),1,60)))</f>
        <v/>
      </c>
      <c r="O28" s="21">
        <f>IF($F28&lt;2,"",TRIM(MID(SUBSTITUTE(TRIM($B28)," ",REPT(" ",60)),61,60)))</f>
        <v/>
      </c>
      <c r="P28" s="21">
        <f>IF($F28&lt;3,"",TRIM(MID(SUBSTITUTE(TRIM($B28)," ",REPT(" ",60)),121,60)))</f>
        <v/>
      </c>
      <c r="Q28" s="21">
        <f>IF($F28&lt;4,"",TRIM(MID(SUBSTITUTE(TRIM($B28)," ",REPT(" ",60)),181,60)))</f>
        <v/>
      </c>
      <c r="R28" s="21">
        <f>IF($F28&lt;5,"",TRIM(MID(SUBSTITUTE(TRIM($B28)," ",REPT(" ",60)),241,60)))</f>
        <v/>
      </c>
      <c r="S28" s="21">
        <f>IF($N28="","",$N28)</f>
        <v/>
      </c>
      <c r="T28" s="21">
        <f>IF($O28="","",$O28)</f>
        <v/>
      </c>
      <c r="U28" s="21">
        <f>IF($P28="","",$P28)</f>
        <v/>
      </c>
      <c r="V28" s="21">
        <f>IF($Q28="","",$Q28)</f>
        <v/>
      </c>
      <c r="W28" s="21">
        <f>IF($R28="","",$R28)</f>
        <v/>
      </c>
      <c r="X28" s="22">
        <f>IF($S28="","",COUNTIF($S$24:$W$36,$S28))</f>
        <v/>
      </c>
      <c r="Y28" s="22">
        <f>IF($T28="","",COUNTIF($S$24:$W$36,$T28))</f>
        <v/>
      </c>
      <c r="Z28" s="22">
        <f>IF($U28="","",COUNTIF($S$24:$W$36,$U28))</f>
        <v/>
      </c>
      <c r="AA28" s="22">
        <f>IF($V28="","",COUNTIF($S$24:$W$36,$V28))</f>
        <v/>
      </c>
      <c r="AB28" s="22">
        <f>IF($W28="","",COUNTIF($S$24:$W$36,$W28))</f>
        <v/>
      </c>
      <c r="AC28" s="23">
        <f>IF($X28="",0,1/$X28)+IF($Y28="",0,1/$Y28)+IF($Z28="",0,1/$Z28)+IF($AA28="",0,1/$AA28)+IF($AB28="",0,1/$AB28)</f>
        <v/>
      </c>
    </row>
    <row r="29">
      <c r="B29" s="17" t="inlineStr">
        <is>
          <t>wedding slippers</t>
        </is>
      </c>
      <c r="C29" s="24">
        <f>IF($B29="","",LEN(TRIM($B29)))</f>
        <v/>
      </c>
      <c r="F29" s="24">
        <f>IF(TRIM($B29)="","",LEN(TRIM($B29))-LEN(SUBSTITUTE(TRIM($B29)," ",""))+1)</f>
        <v/>
      </c>
      <c r="G29" s="19">
        <f>IF($B29="","",IF(LEN(TRIM($B29))&gt;20,"Too long","OK"))</f>
        <v/>
      </c>
      <c r="I29" s="24">
        <f>IF($B29="","",IF($X29="",0,IF($X29&gt;1,1,0))+IF($Y29="",0,IF($Y29&gt;1,1,0))+IF($Z29="",0,IF($Z29&gt;1,1,0))+IF($AA29="",0,IF($AA29&gt;1,1,0))+IF($AB29="",0,IF($AB29&gt;1,1,0)))</f>
        <v/>
      </c>
      <c r="J29" s="20">
        <f>IF($B29="","",IF($I29=0,"All fresh",IF($I29&gt;=$F29,"All repeats","Some repeats")))</f>
        <v/>
      </c>
      <c r="N29" s="21">
        <f>IF($F29&lt;1,"",TRIM(MID(SUBSTITUTE(TRIM($B29)," ",REPT(" ",60)),1,60)))</f>
        <v/>
      </c>
      <c r="O29" s="21">
        <f>IF($F29&lt;2,"",TRIM(MID(SUBSTITUTE(TRIM($B29)," ",REPT(" ",60)),61,60)))</f>
        <v/>
      </c>
      <c r="P29" s="21">
        <f>IF($F29&lt;3,"",TRIM(MID(SUBSTITUTE(TRIM($B29)," ",REPT(" ",60)),121,60)))</f>
        <v/>
      </c>
      <c r="Q29" s="21">
        <f>IF($F29&lt;4,"",TRIM(MID(SUBSTITUTE(TRIM($B29)," ",REPT(" ",60)),181,60)))</f>
        <v/>
      </c>
      <c r="R29" s="21">
        <f>IF($F29&lt;5,"",TRIM(MID(SUBSTITUTE(TRIM($B29)," ",REPT(" ",60)),241,60)))</f>
        <v/>
      </c>
      <c r="S29" s="21">
        <f>IF($N29="","",$N29)</f>
        <v/>
      </c>
      <c r="T29" s="21">
        <f>IF($O29="","",$O29)</f>
        <v/>
      </c>
      <c r="U29" s="21">
        <f>IF($P29="","",$P29)</f>
        <v/>
      </c>
      <c r="V29" s="21">
        <f>IF($Q29="","",$Q29)</f>
        <v/>
      </c>
      <c r="W29" s="21">
        <f>IF($R29="","",$R29)</f>
        <v/>
      </c>
      <c r="X29" s="22">
        <f>IF($S29="","",COUNTIF($S$24:$W$36,$S29))</f>
        <v/>
      </c>
      <c r="Y29" s="22">
        <f>IF($T29="","",COUNTIF($S$24:$W$36,$T29))</f>
        <v/>
      </c>
      <c r="Z29" s="22">
        <f>IF($U29="","",COUNTIF($S$24:$W$36,$U29))</f>
        <v/>
      </c>
      <c r="AA29" s="22">
        <f>IF($V29="","",COUNTIF($S$24:$W$36,$V29))</f>
        <v/>
      </c>
      <c r="AB29" s="22">
        <f>IF($W29="","",COUNTIF($S$24:$W$36,$W29))</f>
        <v/>
      </c>
      <c r="AC29" s="23">
        <f>IF($X29="",0,1/$X29)+IF($Y29="",0,1/$Y29)+IF($Z29="",0,1/$Z29)+IF($AA29="",0,1/$AA29)+IF($AB29="",0,1/$AB29)</f>
        <v/>
      </c>
    </row>
    <row r="30">
      <c r="B30" s="17" t="inlineStr">
        <is>
          <t>maid of honor gift</t>
        </is>
      </c>
      <c r="C30" s="18">
        <f>IF($B30="","",LEN(TRIM($B30)))</f>
        <v/>
      </c>
      <c r="F30" s="18">
        <f>IF(TRIM($B30)="","",LEN(TRIM($B30))-LEN(SUBSTITUTE(TRIM($B30)," ",""))+1)</f>
        <v/>
      </c>
      <c r="G30" s="19">
        <f>IF($B30="","",IF(LEN(TRIM($B30))&gt;20,"Too long","OK"))</f>
        <v/>
      </c>
      <c r="I30" s="18">
        <f>IF($B30="","",IF($X30="",0,IF($X30&gt;1,1,0))+IF($Y30="",0,IF($Y30&gt;1,1,0))+IF($Z30="",0,IF($Z30&gt;1,1,0))+IF($AA30="",0,IF($AA30&gt;1,1,0))+IF($AB30="",0,IF($AB30&gt;1,1,0)))</f>
        <v/>
      </c>
      <c r="J30" s="20">
        <f>IF($B30="","",IF($I30=0,"All fresh",IF($I30&gt;=$F30,"All repeats","Some repeats")))</f>
        <v/>
      </c>
      <c r="N30" s="21">
        <f>IF($F30&lt;1,"",TRIM(MID(SUBSTITUTE(TRIM($B30)," ",REPT(" ",60)),1,60)))</f>
        <v/>
      </c>
      <c r="O30" s="21">
        <f>IF($F30&lt;2,"",TRIM(MID(SUBSTITUTE(TRIM($B30)," ",REPT(" ",60)),61,60)))</f>
        <v/>
      </c>
      <c r="P30" s="21">
        <f>IF($F30&lt;3,"",TRIM(MID(SUBSTITUTE(TRIM($B30)," ",REPT(" ",60)),121,60)))</f>
        <v/>
      </c>
      <c r="Q30" s="21">
        <f>IF($F30&lt;4,"",TRIM(MID(SUBSTITUTE(TRIM($B30)," ",REPT(" ",60)),181,60)))</f>
        <v/>
      </c>
      <c r="R30" s="21">
        <f>IF($F30&lt;5,"",TRIM(MID(SUBSTITUTE(TRIM($B30)," ",REPT(" ",60)),241,60)))</f>
        <v/>
      </c>
      <c r="S30" s="21">
        <f>IF($N30="","",$N30)</f>
        <v/>
      </c>
      <c r="T30" s="21">
        <f>IF($O30="","",$O30)</f>
        <v/>
      </c>
      <c r="U30" s="21">
        <f>IF($P30="","",$P30)</f>
        <v/>
      </c>
      <c r="V30" s="21">
        <f>IF($Q30="","",$Q30)</f>
        <v/>
      </c>
      <c r="W30" s="21">
        <f>IF($R30="","",$R30)</f>
        <v/>
      </c>
      <c r="X30" s="22">
        <f>IF($S30="","",COUNTIF($S$24:$W$36,$S30))</f>
        <v/>
      </c>
      <c r="Y30" s="22">
        <f>IF($T30="","",COUNTIF($S$24:$W$36,$T30))</f>
        <v/>
      </c>
      <c r="Z30" s="22">
        <f>IF($U30="","",COUNTIF($S$24:$W$36,$U30))</f>
        <v/>
      </c>
      <c r="AA30" s="22">
        <f>IF($V30="","",COUNTIF($S$24:$W$36,$V30))</f>
        <v/>
      </c>
      <c r="AB30" s="22">
        <f>IF($W30="","",COUNTIF($S$24:$W$36,$W30))</f>
        <v/>
      </c>
      <c r="AC30" s="23">
        <f>IF($X30="",0,1/$X30)+IF($Y30="",0,1/$Y30)+IF($Z30="",0,1/$Z30)+IF($AA30="",0,1/$AA30)+IF($AB30="",0,1/$AB30)</f>
        <v/>
      </c>
    </row>
    <row r="31">
      <c r="B31" s="17" t="inlineStr">
        <is>
          <t>wedding day slippers</t>
        </is>
      </c>
      <c r="C31" s="24">
        <f>IF($B31="","",LEN(TRIM($B31)))</f>
        <v/>
      </c>
      <c r="F31" s="24">
        <f>IF(TRIM($B31)="","",LEN(TRIM($B31))-LEN(SUBSTITUTE(TRIM($B31)," ",""))+1)</f>
        <v/>
      </c>
      <c r="G31" s="19">
        <f>IF($B31="","",IF(LEN(TRIM($B31))&gt;20,"Too long","OK"))</f>
        <v/>
      </c>
      <c r="I31" s="24">
        <f>IF($B31="","",IF($X31="",0,IF($X31&gt;1,1,0))+IF($Y31="",0,IF($Y31&gt;1,1,0))+IF($Z31="",0,IF($Z31&gt;1,1,0))+IF($AA31="",0,IF($AA31&gt;1,1,0))+IF($AB31="",0,IF($AB31&gt;1,1,0)))</f>
        <v/>
      </c>
      <c r="J31" s="20">
        <f>IF($B31="","",IF($I31=0,"All fresh",IF($I31&gt;=$F31,"All repeats","Some repeats")))</f>
        <v/>
      </c>
      <c r="N31" s="21">
        <f>IF($F31&lt;1,"",TRIM(MID(SUBSTITUTE(TRIM($B31)," ",REPT(" ",60)),1,60)))</f>
        <v/>
      </c>
      <c r="O31" s="21">
        <f>IF($F31&lt;2,"",TRIM(MID(SUBSTITUTE(TRIM($B31)," ",REPT(" ",60)),61,60)))</f>
        <v/>
      </c>
      <c r="P31" s="21">
        <f>IF($F31&lt;3,"",TRIM(MID(SUBSTITUTE(TRIM($B31)," ",REPT(" ",60)),121,60)))</f>
        <v/>
      </c>
      <c r="Q31" s="21">
        <f>IF($F31&lt;4,"",TRIM(MID(SUBSTITUTE(TRIM($B31)," ",REPT(" ",60)),181,60)))</f>
        <v/>
      </c>
      <c r="R31" s="21">
        <f>IF($F31&lt;5,"",TRIM(MID(SUBSTITUTE(TRIM($B31)," ",REPT(" ",60)),241,60)))</f>
        <v/>
      </c>
      <c r="S31" s="21">
        <f>IF($N31="","",$N31)</f>
        <v/>
      </c>
      <c r="T31" s="21">
        <f>IF($O31="","",$O31)</f>
        <v/>
      </c>
      <c r="U31" s="21">
        <f>IF($P31="","",$P31)</f>
        <v/>
      </c>
      <c r="V31" s="21">
        <f>IF($Q31="","",$Q31)</f>
        <v/>
      </c>
      <c r="W31" s="21">
        <f>IF($R31="","",$R31)</f>
        <v/>
      </c>
      <c r="X31" s="22">
        <f>IF($S31="","",COUNTIF($S$24:$W$36,$S31))</f>
        <v/>
      </c>
      <c r="Y31" s="22">
        <f>IF($T31="","",COUNTIF($S$24:$W$36,$T31))</f>
        <v/>
      </c>
      <c r="Z31" s="22">
        <f>IF($U31="","",COUNTIF($S$24:$W$36,$U31))</f>
        <v/>
      </c>
      <c r="AA31" s="22">
        <f>IF($V31="","",COUNTIF($S$24:$W$36,$V31))</f>
        <v/>
      </c>
      <c r="AB31" s="22">
        <f>IF($W31="","",COUNTIF($S$24:$W$36,$W31))</f>
        <v/>
      </c>
      <c r="AC31" s="23">
        <f>IF($X31="",0,1/$X31)+IF($Y31="",0,1/$Y31)+IF($Z31="",0,1/$Z31)+IF($AA31="",0,1/$AA31)+IF($AB31="",0,1/$AB31)</f>
        <v/>
      </c>
    </row>
    <row r="32">
      <c r="B32" s="17" t="inlineStr">
        <is>
          <t>custom slippers</t>
        </is>
      </c>
      <c r="C32" s="18">
        <f>IF($B32="","",LEN(TRIM($B32)))</f>
        <v/>
      </c>
      <c r="F32" s="18">
        <f>IF(TRIM($B32)="","",LEN(TRIM($B32))-LEN(SUBSTITUTE(TRIM($B32)," ",""))+1)</f>
        <v/>
      </c>
      <c r="G32" s="19">
        <f>IF($B32="","",IF(LEN(TRIM($B32))&gt;20,"Too long","OK"))</f>
        <v/>
      </c>
      <c r="I32" s="18">
        <f>IF($B32="","",IF($X32="",0,IF($X32&gt;1,1,0))+IF($Y32="",0,IF($Y32&gt;1,1,0))+IF($Z32="",0,IF($Z32&gt;1,1,0))+IF($AA32="",0,IF($AA32&gt;1,1,0))+IF($AB32="",0,IF($AB32&gt;1,1,0)))</f>
        <v/>
      </c>
      <c r="J32" s="20">
        <f>IF($B32="","",IF($I32=0,"All fresh",IF($I32&gt;=$F32,"All repeats","Some repeats")))</f>
        <v/>
      </c>
      <c r="N32" s="21">
        <f>IF($F32&lt;1,"",TRIM(MID(SUBSTITUTE(TRIM($B32)," ",REPT(" ",60)),1,60)))</f>
        <v/>
      </c>
      <c r="O32" s="21">
        <f>IF($F32&lt;2,"",TRIM(MID(SUBSTITUTE(TRIM($B32)," ",REPT(" ",60)),61,60)))</f>
        <v/>
      </c>
      <c r="P32" s="21">
        <f>IF($F32&lt;3,"",TRIM(MID(SUBSTITUTE(TRIM($B32)," ",REPT(" ",60)),121,60)))</f>
        <v/>
      </c>
      <c r="Q32" s="21">
        <f>IF($F32&lt;4,"",TRIM(MID(SUBSTITUTE(TRIM($B32)," ",REPT(" ",60)),181,60)))</f>
        <v/>
      </c>
      <c r="R32" s="21">
        <f>IF($F32&lt;5,"",TRIM(MID(SUBSTITUTE(TRIM($B32)," ",REPT(" ",60)),241,60)))</f>
        <v/>
      </c>
      <c r="S32" s="21">
        <f>IF($N32="","",$N32)</f>
        <v/>
      </c>
      <c r="T32" s="21">
        <f>IF($O32="","",$O32)</f>
        <v/>
      </c>
      <c r="U32" s="21">
        <f>IF($P32="","",$P32)</f>
        <v/>
      </c>
      <c r="V32" s="21">
        <f>IF($Q32="","",$Q32)</f>
        <v/>
      </c>
      <c r="W32" s="21">
        <f>IF($R32="","",$R32)</f>
        <v/>
      </c>
      <c r="X32" s="22">
        <f>IF($S32="","",COUNTIF($S$24:$W$36,$S32))</f>
        <v/>
      </c>
      <c r="Y32" s="22">
        <f>IF($T32="","",COUNTIF($S$24:$W$36,$T32))</f>
        <v/>
      </c>
      <c r="Z32" s="22">
        <f>IF($U32="","",COUNTIF($S$24:$W$36,$U32))</f>
        <v/>
      </c>
      <c r="AA32" s="22">
        <f>IF($V32="","",COUNTIF($S$24:$W$36,$V32))</f>
        <v/>
      </c>
      <c r="AB32" s="22">
        <f>IF($W32="","",COUNTIF($S$24:$W$36,$W32))</f>
        <v/>
      </c>
      <c r="AC32" s="23">
        <f>IF($X32="",0,1/$X32)+IF($Y32="",0,1/$Y32)+IF($Z32="",0,1/$Z32)+IF($AA32="",0,1/$AA32)+IF($AB32="",0,1/$AB32)</f>
        <v/>
      </c>
    </row>
    <row r="33">
      <c r="B33" s="17" t="inlineStr">
        <is>
          <t>party slippers</t>
        </is>
      </c>
      <c r="C33" s="24">
        <f>IF($B33="","",LEN(TRIM($B33)))</f>
        <v/>
      </c>
      <c r="F33" s="24">
        <f>IF(TRIM($B33)="","",LEN(TRIM($B33))-LEN(SUBSTITUTE(TRIM($B33)," ",""))+1)</f>
        <v/>
      </c>
      <c r="G33" s="19">
        <f>IF($B33="","",IF(LEN(TRIM($B33))&gt;20,"Too long","OK"))</f>
        <v/>
      </c>
      <c r="I33" s="24">
        <f>IF($B33="","",IF($X33="",0,IF($X33&gt;1,1,0))+IF($Y33="",0,IF($Y33&gt;1,1,0))+IF($Z33="",0,IF($Z33&gt;1,1,0))+IF($AA33="",0,IF($AA33&gt;1,1,0))+IF($AB33="",0,IF($AB33&gt;1,1,0)))</f>
        <v/>
      </c>
      <c r="J33" s="20">
        <f>IF($B33="","",IF($I33=0,"All fresh",IF($I33&gt;=$F33,"All repeats","Some repeats")))</f>
        <v/>
      </c>
      <c r="N33" s="21">
        <f>IF($F33&lt;1,"",TRIM(MID(SUBSTITUTE(TRIM($B33)," ",REPT(" ",60)),1,60)))</f>
        <v/>
      </c>
      <c r="O33" s="21">
        <f>IF($F33&lt;2,"",TRIM(MID(SUBSTITUTE(TRIM($B33)," ",REPT(" ",60)),61,60)))</f>
        <v/>
      </c>
      <c r="P33" s="21">
        <f>IF($F33&lt;3,"",TRIM(MID(SUBSTITUTE(TRIM($B33)," ",REPT(" ",60)),121,60)))</f>
        <v/>
      </c>
      <c r="Q33" s="21">
        <f>IF($F33&lt;4,"",TRIM(MID(SUBSTITUTE(TRIM($B33)," ",REPT(" ",60)),181,60)))</f>
        <v/>
      </c>
      <c r="R33" s="21">
        <f>IF($F33&lt;5,"",TRIM(MID(SUBSTITUTE(TRIM($B33)," ",REPT(" ",60)),241,60)))</f>
        <v/>
      </c>
      <c r="S33" s="21">
        <f>IF($N33="","",$N33)</f>
        <v/>
      </c>
      <c r="T33" s="21">
        <f>IF($O33="","",$O33)</f>
        <v/>
      </c>
      <c r="U33" s="21">
        <f>IF($P33="","",$P33)</f>
        <v/>
      </c>
      <c r="V33" s="21">
        <f>IF($Q33="","",$Q33)</f>
        <v/>
      </c>
      <c r="W33" s="21">
        <f>IF($R33="","",$R33)</f>
        <v/>
      </c>
      <c r="X33" s="22">
        <f>IF($S33="","",COUNTIF($S$24:$W$36,$S33))</f>
        <v/>
      </c>
      <c r="Y33" s="22">
        <f>IF($T33="","",COUNTIF($S$24:$W$36,$T33))</f>
        <v/>
      </c>
      <c r="Z33" s="22">
        <f>IF($U33="","",COUNTIF($S$24:$W$36,$U33))</f>
        <v/>
      </c>
      <c r="AA33" s="22">
        <f>IF($V33="","",COUNTIF($S$24:$W$36,$V33))</f>
        <v/>
      </c>
      <c r="AB33" s="22">
        <f>IF($W33="","",COUNTIF($S$24:$W$36,$W33))</f>
        <v/>
      </c>
      <c r="AC33" s="23">
        <f>IF($X33="",0,1/$X33)+IF($Y33="",0,1/$Y33)+IF($Z33="",0,1/$Z33)+IF($AA33="",0,1/$AA33)+IF($AB33="",0,1/$AB33)</f>
        <v/>
      </c>
    </row>
    <row r="34">
      <c r="B34" s="17" t="inlineStr">
        <is>
          <t>fuzzy bridal</t>
        </is>
      </c>
      <c r="C34" s="18">
        <f>IF($B34="","",LEN(TRIM($B34)))</f>
        <v/>
      </c>
      <c r="F34" s="18">
        <f>IF(TRIM($B34)="","",LEN(TRIM($B34))-LEN(SUBSTITUTE(TRIM($B34)," ",""))+1)</f>
        <v/>
      </c>
      <c r="G34" s="19">
        <f>IF($B34="","",IF(LEN(TRIM($B34))&gt;20,"Too long","OK"))</f>
        <v/>
      </c>
      <c r="I34" s="18">
        <f>IF($B34="","",IF($X34="",0,IF($X34&gt;1,1,0))+IF($Y34="",0,IF($Y34&gt;1,1,0))+IF($Z34="",0,IF($Z34&gt;1,1,0))+IF($AA34="",0,IF($AA34&gt;1,1,0))+IF($AB34="",0,IF($AB34&gt;1,1,0)))</f>
        <v/>
      </c>
      <c r="J34" s="20">
        <f>IF($B34="","",IF($I34=0,"All fresh",IF($I34&gt;=$F34,"All repeats","Some repeats")))</f>
        <v/>
      </c>
      <c r="N34" s="21">
        <f>IF($F34&lt;1,"",TRIM(MID(SUBSTITUTE(TRIM($B34)," ",REPT(" ",60)),1,60)))</f>
        <v/>
      </c>
      <c r="O34" s="21">
        <f>IF($F34&lt;2,"",TRIM(MID(SUBSTITUTE(TRIM($B34)," ",REPT(" ",60)),61,60)))</f>
        <v/>
      </c>
      <c r="P34" s="21">
        <f>IF($F34&lt;3,"",TRIM(MID(SUBSTITUTE(TRIM($B34)," ",REPT(" ",60)),121,60)))</f>
        <v/>
      </c>
      <c r="Q34" s="21">
        <f>IF($F34&lt;4,"",TRIM(MID(SUBSTITUTE(TRIM($B34)," ",REPT(" ",60)),181,60)))</f>
        <v/>
      </c>
      <c r="R34" s="21">
        <f>IF($F34&lt;5,"",TRIM(MID(SUBSTITUTE(TRIM($B34)," ",REPT(" ",60)),241,60)))</f>
        <v/>
      </c>
      <c r="S34" s="21">
        <f>IF($N34="","",$N34)</f>
        <v/>
      </c>
      <c r="T34" s="21">
        <f>IF($O34="","",$O34)</f>
        <v/>
      </c>
      <c r="U34" s="21">
        <f>IF($P34="","",$P34)</f>
        <v/>
      </c>
      <c r="V34" s="21">
        <f>IF($Q34="","",$Q34)</f>
        <v/>
      </c>
      <c r="W34" s="21">
        <f>IF($R34="","",$R34)</f>
        <v/>
      </c>
      <c r="X34" s="22">
        <f>IF($S34="","",COUNTIF($S$24:$W$36,$S34))</f>
        <v/>
      </c>
      <c r="Y34" s="22">
        <f>IF($T34="","",COUNTIF($S$24:$W$36,$T34))</f>
        <v/>
      </c>
      <c r="Z34" s="22">
        <f>IF($U34="","",COUNTIF($S$24:$W$36,$U34))</f>
        <v/>
      </c>
      <c r="AA34" s="22">
        <f>IF($V34="","",COUNTIF($S$24:$W$36,$V34))</f>
        <v/>
      </c>
      <c r="AB34" s="22">
        <f>IF($W34="","",COUNTIF($S$24:$W$36,$W34))</f>
        <v/>
      </c>
      <c r="AC34" s="23">
        <f>IF($X34="",0,1/$X34)+IF($Y34="",0,1/$Y34)+IF($Z34="",0,1/$Z34)+IF($AA34="",0,1/$AA34)+IF($AB34="",0,1/$AB34)</f>
        <v/>
      </c>
    </row>
    <row r="35">
      <c r="B35" s="17" t="inlineStr">
        <is>
          <t>fluffy bride</t>
        </is>
      </c>
      <c r="C35" s="24">
        <f>IF($B35="","",LEN(TRIM($B35)))</f>
        <v/>
      </c>
      <c r="F35" s="24">
        <f>IF(TRIM($B35)="","",LEN(TRIM($B35))-LEN(SUBSTITUTE(TRIM($B35)," ",""))+1)</f>
        <v/>
      </c>
      <c r="G35" s="19">
        <f>IF($B35="","",IF(LEN(TRIM($B35))&gt;20,"Too long","OK"))</f>
        <v/>
      </c>
      <c r="I35" s="24">
        <f>IF($B35="","",IF($X35="",0,IF($X35&gt;1,1,0))+IF($Y35="",0,IF($Y35&gt;1,1,0))+IF($Z35="",0,IF($Z35&gt;1,1,0))+IF($AA35="",0,IF($AA35&gt;1,1,0))+IF($AB35="",0,IF($AB35&gt;1,1,0)))</f>
        <v/>
      </c>
      <c r="J35" s="20">
        <f>IF($B35="","",IF($I35=0,"All fresh",IF($I35&gt;=$F35,"All repeats","Some repeats")))</f>
        <v/>
      </c>
      <c r="N35" s="21">
        <f>IF($F35&lt;1,"",TRIM(MID(SUBSTITUTE(TRIM($B35)," ",REPT(" ",60)),1,60)))</f>
        <v/>
      </c>
      <c r="O35" s="21">
        <f>IF($F35&lt;2,"",TRIM(MID(SUBSTITUTE(TRIM($B35)," ",REPT(" ",60)),61,60)))</f>
        <v/>
      </c>
      <c r="P35" s="21">
        <f>IF($F35&lt;3,"",TRIM(MID(SUBSTITUTE(TRIM($B35)," ",REPT(" ",60)),121,60)))</f>
        <v/>
      </c>
      <c r="Q35" s="21">
        <f>IF($F35&lt;4,"",TRIM(MID(SUBSTITUTE(TRIM($B35)," ",REPT(" ",60)),181,60)))</f>
        <v/>
      </c>
      <c r="R35" s="21">
        <f>IF($F35&lt;5,"",TRIM(MID(SUBSTITUTE(TRIM($B35)," ",REPT(" ",60)),241,60)))</f>
        <v/>
      </c>
      <c r="S35" s="21">
        <f>IF($N35="","",$N35)</f>
        <v/>
      </c>
      <c r="T35" s="21">
        <f>IF($O35="","",$O35)</f>
        <v/>
      </c>
      <c r="U35" s="21">
        <f>IF($P35="","",$P35)</f>
        <v/>
      </c>
      <c r="V35" s="21">
        <f>IF($Q35="","",$Q35)</f>
        <v/>
      </c>
      <c r="W35" s="21">
        <f>IF($R35="","",$R35)</f>
        <v/>
      </c>
      <c r="X35" s="22">
        <f>IF($S35="","",COUNTIF($S$24:$W$36,$S35))</f>
        <v/>
      </c>
      <c r="Y35" s="22">
        <f>IF($T35="","",COUNTIF($S$24:$W$36,$T35))</f>
        <v/>
      </c>
      <c r="Z35" s="22">
        <f>IF($U35="","",COUNTIF($S$24:$W$36,$U35))</f>
        <v/>
      </c>
      <c r="AA35" s="22">
        <f>IF($V35="","",COUNTIF($S$24:$W$36,$V35))</f>
        <v/>
      </c>
      <c r="AB35" s="22">
        <f>IF($W35="","",COUNTIF($S$24:$W$36,$W35))</f>
        <v/>
      </c>
      <c r="AC35" s="23">
        <f>IF($X35="",0,1/$X35)+IF($Y35="",0,1/$Y35)+IF($Z35="",0,1/$Z35)+IF($AA35="",0,1/$AA35)+IF($AB35="",0,1/$AB35)</f>
        <v/>
      </c>
    </row>
    <row r="36">
      <c r="B36" s="17" t="inlineStr">
        <is>
          <t>bridal slipper</t>
        </is>
      </c>
      <c r="C36" s="18">
        <f>IF($B36="","",LEN(TRIM($B36)))</f>
        <v/>
      </c>
      <c r="F36" s="18">
        <f>IF(TRIM($B36)="","",LEN(TRIM($B36))-LEN(SUBSTITUTE(TRIM($B36)," ",""))+1)</f>
        <v/>
      </c>
      <c r="G36" s="19">
        <f>IF($B36="","",IF(LEN(TRIM($B36))&gt;20,"Too long","OK"))</f>
        <v/>
      </c>
      <c r="I36" s="18">
        <f>IF($B36="","",IF($X36="",0,IF($X36&gt;1,1,0))+IF($Y36="",0,IF($Y36&gt;1,1,0))+IF($Z36="",0,IF($Z36&gt;1,1,0))+IF($AA36="",0,IF($AA36&gt;1,1,0))+IF($AB36="",0,IF($AB36&gt;1,1,0)))</f>
        <v/>
      </c>
      <c r="J36" s="20">
        <f>IF($B36="","",IF($I36=0,"All fresh",IF($I36&gt;=$F36,"All repeats","Some repeats")))</f>
        <v/>
      </c>
      <c r="N36" s="21">
        <f>IF($F36&lt;1,"",TRIM(MID(SUBSTITUTE(TRIM($B36)," ",REPT(" ",60)),1,60)))</f>
        <v/>
      </c>
      <c r="O36" s="21">
        <f>IF($F36&lt;2,"",TRIM(MID(SUBSTITUTE(TRIM($B36)," ",REPT(" ",60)),61,60)))</f>
        <v/>
      </c>
      <c r="P36" s="21">
        <f>IF($F36&lt;3,"",TRIM(MID(SUBSTITUTE(TRIM($B36)," ",REPT(" ",60)),121,60)))</f>
        <v/>
      </c>
      <c r="Q36" s="21">
        <f>IF($F36&lt;4,"",TRIM(MID(SUBSTITUTE(TRIM($B36)," ",REPT(" ",60)),181,60)))</f>
        <v/>
      </c>
      <c r="R36" s="21">
        <f>IF($F36&lt;5,"",TRIM(MID(SUBSTITUTE(TRIM($B36)," ",REPT(" ",60)),241,60)))</f>
        <v/>
      </c>
      <c r="S36" s="21">
        <f>IF($N36="","",$N36)</f>
        <v/>
      </c>
      <c r="T36" s="21">
        <f>IF($O36="","",$O36)</f>
        <v/>
      </c>
      <c r="U36" s="21">
        <f>IF($P36="","",$P36)</f>
        <v/>
      </c>
      <c r="V36" s="21">
        <f>IF($Q36="","",$Q36)</f>
        <v/>
      </c>
      <c r="W36" s="21">
        <f>IF($R36="","",$R36)</f>
        <v/>
      </c>
      <c r="X36" s="22">
        <f>IF($S36="","",COUNTIF($S$24:$W$36,$S36))</f>
        <v/>
      </c>
      <c r="Y36" s="22">
        <f>IF($T36="","",COUNTIF($S$24:$W$36,$T36))</f>
        <v/>
      </c>
      <c r="Z36" s="22">
        <f>IF($U36="","",COUNTIF($S$24:$W$36,$U36))</f>
        <v/>
      </c>
      <c r="AA36" s="22">
        <f>IF($V36="","",COUNTIF($S$24:$W$36,$V36))</f>
        <v/>
      </c>
      <c r="AB36" s="22">
        <f>IF($W36="","",COUNTIF($S$24:$W$36,$W36))</f>
        <v/>
      </c>
      <c r="AC36" s="23">
        <f>IF($X36="",0,1/$X36)+IF($Y36="",0,1/$Y36)+IF($Z36="",0,1/$Z36)+IF($AA36="",0,1/$AA36)+IF($AB36="",0,1/$AB36)</f>
        <v/>
      </c>
    </row>
    <row r="38">
      <c r="B38" s="3" t="inlineStr">
        <is>
          <t>How much of your 13 tags is actually working</t>
        </is>
      </c>
    </row>
    <row r="39">
      <c r="B39" s="4" t="inlineStr">
        <is>
          <t>Tags entered</t>
        </is>
      </c>
      <c r="C39" s="25">
        <f>COUNTIF($B$24:$B$36,"?*")</f>
        <v/>
      </c>
    </row>
    <row r="40">
      <c r="B40" s="4" t="inlineStr">
        <is>
          <t>Total words</t>
        </is>
      </c>
      <c r="C40" s="25">
        <f>SUM($F$24:$F$36)</f>
        <v/>
      </c>
    </row>
    <row r="41">
      <c r="B41" s="4" t="inlineStr">
        <is>
          <t>Distinct words</t>
        </is>
      </c>
      <c r="C41" s="25">
        <f>ROUND(SUM($AC$24:$AC$36),0)</f>
        <v/>
      </c>
    </row>
    <row r="42">
      <c r="B42" s="4" t="inlineStr">
        <is>
          <t>Unique ratio</t>
        </is>
      </c>
      <c r="C42" s="26">
        <f>IF(SUM($F$24:$F$36)=0,"",SUM($AC$24:$AC$36)/SUM($F$24:$F$36))</f>
        <v/>
      </c>
    </row>
    <row r="43">
      <c r="B43" s="4" t="inlineStr">
        <is>
          <t>Words you repeated</t>
        </is>
      </c>
      <c r="C43" s="25">
        <f>IF(SUM($F$24:$F$36)=0,"",ROUND(SUM($F$24:$F$36)-SUM($AC$24:$AC$36),0))</f>
        <v/>
      </c>
    </row>
    <row r="44">
      <c r="B44" s="4" t="inlineStr">
        <is>
          <t>Verdict</t>
        </is>
      </c>
      <c r="C44" s="11">
        <f>IF($C$42="","",IF($C$42&gt;=0.9,"Broad coverage",IF($C$42&gt;=0.7,"Some overlap","Crowded - rewrite tags")))</f>
        <v/>
      </c>
    </row>
    <row r="46" ht="52.8" customHeight="1">
      <c r="B46" s="27" t="inlineStr">
        <is>
          <t>This free checker does one listing. The full Etsy Seller Toolkit runs the same fee math and the same tag engine across 50 listings at once, adds Offsite Ads, scores your tags against the shops you actually compete with, recommends a price, imports your Etsy statement, and rolls it all into a dashboard - in Excel or as a native Google Sheet.</t>
        </is>
      </c>
    </row>
    <row r="47">
      <c r="B47" s="28" t="inlineStr">
        <is>
          <t>See the full Toolkit -&gt;</t>
        </is>
      </c>
    </row>
    <row r="49" ht="40.68" customHeight="1">
      <c r="B49" s="29" t="inlineStr">
        <is>
          <t>Figures are illustrative and this is not tax, accounting, or financial advice. Fee rates are Etsy's published US rates as of 2026-07-14 - check them against your own Etsy account. Ardent Workshop is not affiliated with, endorsed by, or sponsored by Etsy, Inc.</t>
        </is>
      </c>
    </row>
  </sheetData>
  <mergeCells count="14">
    <mergeCell ref="B49:L49"/>
    <mergeCell ref="E17:L17"/>
    <mergeCell ref="E12:L12"/>
    <mergeCell ref="B21:C21"/>
    <mergeCell ref="B10:C10"/>
    <mergeCell ref="E11:L11"/>
    <mergeCell ref="B2:L2"/>
    <mergeCell ref="N22:AC22"/>
    <mergeCell ref="B38:H38"/>
    <mergeCell ref="E13:L13"/>
    <mergeCell ref="B46:L46"/>
    <mergeCell ref="B22:L22"/>
    <mergeCell ref="B4:C4"/>
    <mergeCell ref="B1:L1"/>
  </mergeCells>
  <conditionalFormatting sqref="C17">
    <cfRule type="cellIs" priority="1" operator="equal" dxfId="0">
      <formula>"Losing money"</formula>
    </cfRule>
    <cfRule type="cellIs" priority="2" operator="equal" dxfId="1">
      <formula>"Thin"</formula>
    </cfRule>
    <cfRule type="cellIs" priority="3" operator="equal" dxfId="2">
      <formula>"Healthy"</formula>
    </cfRule>
  </conditionalFormatting>
  <conditionalFormatting sqref="G24:G36">
    <cfRule type="cellIs" priority="4" operator="equal" dxfId="0">
      <formula>"Too long"</formula>
    </cfRule>
    <cfRule type="cellIs" priority="5" operator="equal" dxfId="2">
      <formula>"OK"</formula>
    </cfRule>
  </conditionalFormatting>
  <conditionalFormatting sqref="J24:J36">
    <cfRule type="cellIs" priority="6" operator="equal" dxfId="2">
      <formula>"All fresh"</formula>
    </cfRule>
    <cfRule type="cellIs" priority="7" operator="equal" dxfId="1">
      <formula>"Some repeats"</formula>
    </cfRule>
    <cfRule type="cellIs" priority="8" operator="equal" dxfId="0">
      <formula>"All repeats"</formula>
    </cfRule>
  </conditionalFormatting>
  <conditionalFormatting sqref="C44">
    <cfRule type="cellIs" priority="9" operator="equal" dxfId="2">
      <formula>"Broad coverage"</formula>
    </cfRule>
    <cfRule type="cellIs" priority="10" operator="equal" dxfId="1">
      <formula>"Some overlap"</formula>
    </cfRule>
    <cfRule type="cellIs" priority="11" operator="equal" dxfId="0">
      <formula>"Crowded - rewrite tags"</formula>
    </cfRule>
  </conditionalFormatting>
  <hyperlinks>
    <hyperlink xmlns:r="http://schemas.openxmlformats.org/officeDocument/2006/relationships" ref="B47"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2026-07-15T13:50:48Z</dcterms:created>
  <dcterms:modified xmlns:dcterms="http://purl.org/dc/terms/" xmlns:xsi="http://www.w3.org/2001/XMLSchema-instance" xsi:type="dcterms:W3CDTF">2026-07-15T13:50:48Z</dcterms:modified>
</cp:coreProperties>
</file>