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rix" sheetId="1" state="visible" r:id="rId1"/>
    <sheet xmlns:r="http://schemas.openxmlformats.org/officeDocument/2006/relationships" name="Read Me" sheetId="2" state="visible" r:id="rId2"/>
  </sheets>
  <definedNames>
    <definedName name="_xlnm.Print_Area" localSheetId="0">'Matrix'!$A$1:$H$80</definedName>
    <definedName name="_xlnm.Print_Area" localSheetId="1">'Read Me'!$A$1:$B$14</definedName>
  </definedNames>
  <calcPr calcId="124519" fullCalcOnLoad="1"/>
</workbook>
</file>

<file path=xl/styles.xml><?xml version="1.0" encoding="utf-8"?>
<styleSheet xmlns="http://schemas.openxmlformats.org/spreadsheetml/2006/main">
  <numFmts count="3">
    <numFmt numFmtId="164" formatCode="mmm d, yyyy"/>
    <numFmt numFmtId="165" formatCode="ddd mmm d"/>
    <numFmt numFmtId="166" formatCode="+0;-0;0"/>
  </numFmts>
  <fonts count="33">
    <font>
      <name val="Calibri"/>
      <family val="2"/>
      <color theme="1"/>
      <sz val="11"/>
      <scheme val="minor"/>
    </font>
    <font>
      <name val="Calibri"/>
      <b val="1"/>
      <color rgb="001A2744"/>
      <sz val="16"/>
    </font>
    <font>
      <name val="Calibri"/>
      <i val="1"/>
      <color rgb="005C6470"/>
      <sz val="9.5"/>
    </font>
    <font>
      <name val="Calibri"/>
      <b val="1"/>
      <color rgb="001A2744"/>
      <sz val="10"/>
    </font>
    <font>
      <name val="Calibri"/>
      <b val="1"/>
      <color rgb="002A2F3A"/>
      <sz val="10"/>
    </font>
    <font>
      <name val="Calibri"/>
      <i val="1"/>
      <color rgb="005C6470"/>
      <sz val="9"/>
    </font>
    <font>
      <name val="Calibri"/>
      <b val="1"/>
      <color rgb="001F6A78"/>
      <sz val="10"/>
    </font>
    <font>
      <name val="Calibri"/>
      <b val="1"/>
      <color rgb="001A2744"/>
      <sz val="9.5"/>
    </font>
    <font>
      <name val="Calibri"/>
      <color rgb="001A2744"/>
      <sz val="11"/>
    </font>
    <font>
      <name val="Calibri"/>
      <b val="1"/>
      <color rgb="001A2744"/>
      <sz val="9"/>
    </font>
    <font>
      <name val="Calibri"/>
      <b val="1"/>
      <color rgb="00FFFFFF"/>
      <sz val="11"/>
    </font>
    <font>
      <name val="Calibri"/>
      <b val="1"/>
      <color rgb="00FFFFFF"/>
      <sz val="10"/>
    </font>
    <font>
      <name val="Calibri"/>
      <b val="1"/>
      <color rgb="009A3E1E"/>
      <sz val="9"/>
    </font>
    <font>
      <name val="Calibri"/>
      <b val="1"/>
      <color rgb="009A3E1E"/>
      <sz val="8.5"/>
    </font>
    <font>
      <name val="Calibri"/>
      <color rgb="005C6470"/>
      <sz val="7"/>
    </font>
    <font>
      <name val="Calibri"/>
      <color rgb="002A2F3A"/>
      <sz val="9.5"/>
    </font>
    <font>
      <name val="Calibri"/>
      <color rgb="002A2F3A"/>
      <sz val="9"/>
    </font>
    <font>
      <name val="Calibri"/>
      <i val="1"/>
      <color rgb="005C6470"/>
      <sz val="8.5"/>
    </font>
    <font>
      <name val="Calibri"/>
      <b val="1"/>
      <color rgb="001F6A78"/>
      <sz val="9"/>
    </font>
    <font>
      <name val="Calibri"/>
      <b val="1"/>
      <color rgb="001F6A78"/>
      <sz val="8.5"/>
    </font>
    <font>
      <name val="Calibri"/>
      <b val="1"/>
      <color rgb="001A2744"/>
      <sz val="8.5"/>
    </font>
    <font>
      <name val="Calibri"/>
      <b val="1"/>
      <color rgb="005C6470"/>
      <sz val="9"/>
    </font>
    <font>
      <name val="Calibri"/>
      <b val="1"/>
      <color rgb="005C6470"/>
      <sz val="8.5"/>
    </font>
    <font>
      <name val="Calibri"/>
      <b val="1"/>
      <color rgb="00FFFFFF"/>
      <sz val="9"/>
    </font>
    <font>
      <name val="Calibri"/>
      <color rgb="005C6470"/>
      <sz val="7.5"/>
    </font>
    <font>
      <name val="Calibri"/>
      <color rgb="001F6A78"/>
      <sz val="9.5"/>
    </font>
    <font>
      <name val="Calibri"/>
      <b val="1"/>
      <color rgb="001F6A78"/>
      <sz val="9.5"/>
    </font>
    <font>
      <name val="Calibri"/>
      <color rgb="005C6470"/>
      <sz val="8"/>
    </font>
    <font>
      <name val="Calibri"/>
      <i val="1"/>
      <color rgb="005C6470"/>
      <sz val="10.5"/>
    </font>
    <font>
      <name val="Calibri"/>
      <b val="1"/>
      <color rgb="001A2744"/>
      <sz val="10.5"/>
    </font>
    <font>
      <name val="Calibri"/>
      <color rgb="002A2F3A"/>
      <sz val="10.5"/>
    </font>
    <font>
      <name val="Calibri"/>
      <color rgb="001F6A78"/>
      <sz val="10.5"/>
    </font>
    <font>
      <name val="Calibri"/>
      <b val="1"/>
      <color rgb="001F6A78"/>
      <sz val="10.5"/>
    </font>
  </fonts>
  <fills count="15">
    <fill>
      <patternFill/>
    </fill>
    <fill>
      <patternFill patternType="gray125"/>
    </fill>
    <fill>
      <patternFill patternType="solid">
        <fgColor rgb="00FEF6E9"/>
      </patternFill>
    </fill>
    <fill>
      <patternFill patternType="solid">
        <fgColor rgb="00CFE6E8"/>
      </patternFill>
    </fill>
    <fill>
      <patternFill patternType="solid">
        <fgColor rgb="00F4F2EE"/>
      </patternFill>
    </fill>
    <fill>
      <patternFill patternType="solid">
        <fgColor rgb="009A3E1E"/>
      </patternFill>
    </fill>
    <fill>
      <patternFill patternType="solid">
        <fgColor rgb="00F8E1D6"/>
      </patternFill>
    </fill>
    <fill>
      <patternFill patternType="solid">
        <fgColor rgb="001F6A78"/>
      </patternFill>
    </fill>
    <fill>
      <patternFill patternType="solid">
        <fgColor rgb="00D9EDEF"/>
      </patternFill>
    </fill>
    <fill>
      <patternFill patternType="solid">
        <fgColor rgb="001A2744"/>
      </patternFill>
    </fill>
    <fill>
      <patternFill patternType="solid">
        <fgColor rgb="00DFE4EF"/>
      </patternFill>
    </fill>
    <fill>
      <patternFill patternType="solid">
        <fgColor rgb="005C6470"/>
      </patternFill>
    </fill>
    <fill>
      <patternFill patternType="solid">
        <fgColor rgb="00ECEAE5"/>
      </patternFill>
    </fill>
    <fill>
      <patternFill patternType="solid">
        <fgColor rgb="002A7F8E"/>
      </patternFill>
    </fill>
    <fill>
      <patternFill patternType="solid">
        <fgColor rgb="00EAF3F4"/>
      </patternFill>
    </fill>
  </fills>
  <borders count="4">
    <border>
      <left/>
      <right/>
      <top/>
      <bottom/>
      <diagonal/>
    </border>
    <border>
      <left style="thin">
        <color rgb="00877E6E"/>
      </left>
      <right style="thin">
        <color rgb="00877E6E"/>
      </right>
      <top style="thin">
        <color rgb="00877E6E"/>
      </top>
      <bottom style="thin">
        <color rgb="00877E6E"/>
      </bottom>
    </border>
    <border>
      <bottom style="thin">
        <color rgb="00877E6E"/>
      </bottom>
    </border>
    <border>
      <left/>
      <right/>
      <top/>
      <bottom style="thin">
        <color rgb="00877E6E"/>
      </bottom>
      <diagonal/>
    </border>
  </borders>
  <cellStyleXfs count="1">
    <xf numFmtId="0" fontId="0" fillId="0" borderId="0"/>
  </cellStyleXfs>
  <cellXfs count="54">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horizontal="right" vertical="center"/>
    </xf>
    <xf numFmtId="164" fontId="4" fillId="2" borderId="1" applyAlignment="1" pivotButton="0" quotePrefix="0" xfId="0">
      <alignment horizontal="center" vertical="center"/>
    </xf>
    <xf numFmtId="0" fontId="5" fillId="0" borderId="0" applyAlignment="1" pivotButton="0" quotePrefix="0" xfId="0">
      <alignment vertical="center"/>
    </xf>
    <xf numFmtId="164" fontId="6" fillId="3" borderId="1" applyAlignment="1" pivotButton="0" quotePrefix="0" xfId="0">
      <alignment horizontal="center" vertical="center"/>
    </xf>
    <xf numFmtId="0" fontId="7" fillId="4" borderId="0" applyAlignment="1" pivotButton="0" quotePrefix="0" xfId="0">
      <alignment vertical="top" wrapText="1"/>
    </xf>
    <xf numFmtId="0" fontId="9" fillId="4" borderId="0" applyAlignment="1" pivotButton="0" quotePrefix="0" xfId="0">
      <alignment horizontal="center" vertical="center"/>
    </xf>
    <xf numFmtId="0" fontId="10" fillId="5" borderId="0" applyAlignment="1" pivotButton="0" quotePrefix="0" xfId="0">
      <alignment vertical="center"/>
    </xf>
    <xf numFmtId="0" fontId="11" fillId="5" borderId="0" applyAlignment="1" pivotButton="0" quotePrefix="0" xfId="0">
      <alignment horizontal="right" vertical="center"/>
    </xf>
    <xf numFmtId="0" fontId="10" fillId="7" borderId="0" applyAlignment="1" pivotButton="0" quotePrefix="0" xfId="0">
      <alignment vertical="center"/>
    </xf>
    <xf numFmtId="0" fontId="11" fillId="7" borderId="0" applyAlignment="1" pivotButton="0" quotePrefix="0" xfId="0">
      <alignment horizontal="right" vertical="center"/>
    </xf>
    <xf numFmtId="0" fontId="12" fillId="6" borderId="2" applyAlignment="1" pivotButton="0" quotePrefix="0" xfId="0">
      <alignment vertical="center"/>
    </xf>
    <xf numFmtId="0" fontId="13" fillId="6" borderId="2" applyAlignment="1" pivotButton="0" quotePrefix="0" xfId="0">
      <alignment horizontal="center" vertical="center"/>
    </xf>
    <xf numFmtId="0" fontId="18" fillId="8" borderId="2" applyAlignment="1" pivotButton="0" quotePrefix="0" xfId="0">
      <alignment vertical="center"/>
    </xf>
    <xf numFmtId="0" fontId="0" fillId="0" borderId="3" pivotButton="0" quotePrefix="0" xfId="0"/>
    <xf numFmtId="0" fontId="19" fillId="8" borderId="2" applyAlignment="1" pivotButton="0" quotePrefix="0" xfId="0">
      <alignment horizontal="center" vertical="center"/>
    </xf>
    <xf numFmtId="0" fontId="15" fillId="6" borderId="2" applyAlignment="1" pivotButton="0" quotePrefix="0" xfId="0">
      <alignment vertical="center"/>
    </xf>
    <xf numFmtId="165" fontId="16" fillId="6" borderId="2" applyAlignment="1" pivotButton="0" quotePrefix="0" xfId="0">
      <alignment horizontal="center" vertical="center"/>
    </xf>
    <xf numFmtId="0" fontId="15" fillId="8" borderId="2" applyAlignment="1" pivotButton="0" quotePrefix="0" xfId="0">
      <alignment vertical="center"/>
    </xf>
    <xf numFmtId="165" fontId="16" fillId="8" borderId="2" applyAlignment="1" pivotButton="0" quotePrefix="0" xfId="0">
      <alignment horizontal="center" vertical="center"/>
    </xf>
    <xf numFmtId="0" fontId="14" fillId="0" borderId="0" pivotButton="0" quotePrefix="0" xfId="0"/>
    <xf numFmtId="0" fontId="17" fillId="0" borderId="0" pivotButton="0" quotePrefix="0" xfId="0"/>
    <xf numFmtId="0" fontId="10" fillId="9" borderId="0" applyAlignment="1" pivotButton="0" quotePrefix="0" xfId="0">
      <alignment vertical="center"/>
    </xf>
    <xf numFmtId="0" fontId="11" fillId="9" borderId="0" applyAlignment="1" pivotButton="0" quotePrefix="0" xfId="0">
      <alignment horizontal="right" vertical="center"/>
    </xf>
    <xf numFmtId="0" fontId="10" fillId="11" borderId="0" applyAlignment="1" pivotButton="0" quotePrefix="0" xfId="0">
      <alignment vertical="center"/>
    </xf>
    <xf numFmtId="0" fontId="11" fillId="11" borderId="0" applyAlignment="1" pivotButton="0" quotePrefix="0" xfId="0">
      <alignment horizontal="right" vertical="center"/>
    </xf>
    <xf numFmtId="0" fontId="9" fillId="10" borderId="2" applyAlignment="1" pivotButton="0" quotePrefix="0" xfId="0">
      <alignment vertical="center"/>
    </xf>
    <xf numFmtId="0" fontId="20" fillId="10" borderId="2" applyAlignment="1" pivotButton="0" quotePrefix="0" xfId="0">
      <alignment horizontal="center" vertical="center"/>
    </xf>
    <xf numFmtId="0" fontId="21" fillId="12" borderId="2" applyAlignment="1" pivotButton="0" quotePrefix="0" xfId="0">
      <alignment vertical="center"/>
    </xf>
    <xf numFmtId="0" fontId="22" fillId="12" borderId="2" applyAlignment="1" pivotButton="0" quotePrefix="0" xfId="0">
      <alignment horizontal="center" vertical="center"/>
    </xf>
    <xf numFmtId="0" fontId="15" fillId="10" borderId="2" applyAlignment="1" pivotButton="0" quotePrefix="0" xfId="0">
      <alignment vertical="center"/>
    </xf>
    <xf numFmtId="165" fontId="16" fillId="10" borderId="2" applyAlignment="1" pivotButton="0" quotePrefix="0" xfId="0">
      <alignment horizontal="center" vertical="center"/>
    </xf>
    <xf numFmtId="0" fontId="15" fillId="12" borderId="2" applyAlignment="1" pivotButton="0" quotePrefix="0" xfId="0">
      <alignment vertical="center"/>
    </xf>
    <xf numFmtId="165" fontId="16" fillId="12" borderId="2" applyAlignment="1" pivotButton="0" quotePrefix="0" xfId="0">
      <alignment horizontal="center" vertical="center"/>
    </xf>
    <xf numFmtId="0" fontId="11" fillId="13" borderId="0" applyAlignment="1" pivotButton="0" quotePrefix="0" xfId="0">
      <alignment vertical="center"/>
    </xf>
    <xf numFmtId="0" fontId="23" fillId="9" borderId="1" applyAlignment="1" pivotButton="0" quotePrefix="0" xfId="0">
      <alignment horizontal="left" vertical="center" wrapText="1"/>
    </xf>
    <xf numFmtId="0" fontId="23" fillId="9" borderId="1" applyAlignment="1" pivotButton="0" quotePrefix="0" xfId="0">
      <alignment horizontal="center" vertical="center" wrapText="1"/>
    </xf>
    <xf numFmtId="0" fontId="24" fillId="0" borderId="0" pivotButton="0" quotePrefix="0" xfId="0"/>
    <xf numFmtId="0" fontId="15" fillId="2" borderId="1" applyAlignment="1" pivotButton="0" quotePrefix="0" xfId="0">
      <alignment vertical="center"/>
    </xf>
    <xf numFmtId="0" fontId="15" fillId="2" borderId="1" applyAlignment="1" pivotButton="0" quotePrefix="0" xfId="0">
      <alignment horizontal="center" vertical="center"/>
    </xf>
    <xf numFmtId="165" fontId="15" fillId="2" borderId="1" applyAlignment="1" pivotButton="0" quotePrefix="0" xfId="0">
      <alignment horizontal="right" vertical="center"/>
    </xf>
    <xf numFmtId="166" fontId="25" fillId="3" borderId="1" applyAlignment="1" pivotButton="0" quotePrefix="0" xfId="0">
      <alignment horizontal="right" vertical="center"/>
    </xf>
    <xf numFmtId="0" fontId="25" fillId="3" borderId="1" applyAlignment="1" pivotButton="0" quotePrefix="0" xfId="0">
      <alignment horizontal="center" vertical="center"/>
    </xf>
    <xf numFmtId="0" fontId="26" fillId="3" borderId="1" applyAlignment="1" pivotButton="0" quotePrefix="0" xfId="0">
      <alignment horizontal="center" vertical="center"/>
    </xf>
    <xf numFmtId="0" fontId="27" fillId="0" borderId="0" pivotButton="0" quotePrefix="0" xfId="0"/>
    <xf numFmtId="0" fontId="1" fillId="0" borderId="0" applyAlignment="1" pivotButton="0" quotePrefix="0" xfId="0">
      <alignment vertical="top" wrapText="1"/>
    </xf>
    <xf numFmtId="0" fontId="28" fillId="0" borderId="0" applyAlignment="1" pivotButton="0" quotePrefix="0" xfId="0">
      <alignment vertical="top" wrapText="1"/>
    </xf>
    <xf numFmtId="0" fontId="29" fillId="0" borderId="0" applyAlignment="1" pivotButton="0" quotePrefix="0" xfId="0">
      <alignment vertical="top" wrapText="1"/>
    </xf>
    <xf numFmtId="0" fontId="30" fillId="0" borderId="0" applyAlignment="1" pivotButton="0" quotePrefix="0" xfId="0">
      <alignment vertical="top" wrapText="1"/>
    </xf>
    <xf numFmtId="0" fontId="31" fillId="14" borderId="0" applyAlignment="1" pivotButton="0" quotePrefix="0" xfId="0">
      <alignment vertical="top" wrapText="1"/>
    </xf>
    <xf numFmtId="0" fontId="32"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dxfs count="5">
    <dxf>
      <font>
        <b val="1"/>
        <color rgb="001A2744"/>
      </font>
      <fill>
        <patternFill patternType="solid">
          <fgColor rgb="00F9DEAC"/>
          <bgColor rgb="00F9DEAC"/>
        </patternFill>
      </fill>
    </dxf>
    <dxf>
      <font>
        <b val="1"/>
        <color rgb="009A3E1E"/>
      </font>
      <fill>
        <patternFill patternType="solid">
          <fgColor rgb="00F8E1D6"/>
          <bgColor rgb="00F8E1D6"/>
        </patternFill>
      </fill>
    </dxf>
    <dxf>
      <font>
        <b val="1"/>
        <color rgb="001F6A78"/>
      </font>
      <fill>
        <patternFill patternType="solid">
          <fgColor rgb="00D9EDEF"/>
          <bgColor rgb="00D9EDEF"/>
        </patternFill>
      </fill>
    </dxf>
    <dxf>
      <font>
        <b val="1"/>
        <color rgb="001A2744"/>
      </font>
      <fill>
        <patternFill patternType="solid">
          <fgColor rgb="00DFE4EF"/>
          <bgColor rgb="00DFE4EF"/>
        </patternFill>
      </fill>
    </dxf>
    <dxf>
      <font>
        <b val="1"/>
        <color rgb="005C6470"/>
      </font>
      <fill>
        <patternFill patternType="solid">
          <fgColor rgb="00ECEAE5"/>
          <bgColor rgb="00ECEAE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ardentworkshop.com/products/eisenhower-matrix-and-delegation-planner/?utm_source=product_file&amp;utm_medium=product&amp;utm_campaign=eisenhower-matrix-and-delegation-planner&amp;utm_content=lite_xlsx" TargetMode="External" Id="rId1"/></Relationships>
</file>

<file path=xl/worksheets/sheet1.xml><?xml version="1.0" encoding="utf-8"?>
<worksheet xmlns="http://schemas.openxmlformats.org/spreadsheetml/2006/main">
  <sheetPr>
    <outlinePr summaryBelow="1" summaryRight="1"/>
    <pageSetUpPr fitToPage="1"/>
  </sheetPr>
  <dimension ref="B1:N80"/>
  <sheetViews>
    <sheetView showGridLines="0" workbookViewId="0">
      <selection activeCell="A1" sqref="A1"/>
    </sheetView>
  </sheetViews>
  <sheetFormatPr baseColWidth="8" defaultRowHeight="15"/>
  <cols>
    <col width="2" customWidth="1" min="1" max="1"/>
    <col width="38" customWidth="1" min="2" max="2"/>
    <col width="14" customWidth="1" min="3" max="3"/>
    <col width="14" customWidth="1" min="4" max="4"/>
    <col width="14" customWidth="1" min="5" max="5"/>
    <col width="12" customWidth="1" min="6" max="6"/>
    <col width="14" customWidth="1" min="7" max="7"/>
    <col width="2"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s>
  <sheetData>
    <row r="1" ht="28" customHeight="1">
      <c r="B1" s="1" t="inlineStr">
        <is>
          <t>EISENHOWER MATRIX — FREE STARTER</t>
        </is>
      </c>
    </row>
    <row r="2" ht="65" customHeight="1">
      <c r="B2" s="2" t="inlineStr">
        <is>
          <t>Type a task, mark it High or Low importance, and give it a due date in the list at the bottom. Urgency is worked out from the due date, so the four boxes sort themselves, soonest due first. The tasks shown are a fictional example — type over them, and clear the Task, Importance and Due date of any example row you don't reuse. Clear the as-of date to sort by today.</t>
        </is>
      </c>
    </row>
    <row r="4" ht="22" customHeight="1">
      <c r="B4" s="3" t="inlineStr">
        <is>
          <t>As-of date</t>
        </is>
      </c>
      <c r="C4" s="4">
        <f>DATE(2026,10,7)</f>
        <v/>
      </c>
      <c r="D4" s="5" t="inlineStr">
        <is>
          <t>← Clear this cell to sort by today's date.</t>
        </is>
      </c>
    </row>
    <row r="5" ht="22" customHeight="1">
      <c r="B5" s="3" t="inlineStr">
        <is>
          <t>Today in use</t>
        </is>
      </c>
      <c r="C5" s="6">
        <f>IF($C$4="",TODAY(),$C$4)</f>
        <v/>
      </c>
    </row>
    <row r="6" ht="22.25" customHeight="1">
      <c r="B6" s="7" t="inlineStr">
        <is>
          <t>Urgent = due within 3 days (or overdue). Important = marked High.</t>
        </is>
      </c>
    </row>
    <row r="7" ht="20" customHeight="1">
      <c r="B7" s="8" t="inlineStr">
        <is>
          <t>URGENT — due within 3 days, or overdue</t>
        </is>
      </c>
      <c r="D7" s="8" t="inlineStr">
        <is>
          <t>NOT URGENT — due later, or no due date</t>
        </is>
      </c>
    </row>
    <row r="8" ht="24" customHeight="1">
      <c r="B8" s="9" t="inlineStr">
        <is>
          <t>DO  ·  Important and urgent</t>
        </is>
      </c>
      <c r="C8" s="10">
        <f>COUNTIF($G$41:$G$80,"Do")&amp;IF(COUNTIF($G$41:$G$80,"Do")=1," task"," tasks")</f>
        <v/>
      </c>
      <c r="D8" s="11" t="inlineStr">
        <is>
          <t>SCHEDULE  ·  Important, not urgent</t>
        </is>
      </c>
      <c r="G8" s="12">
        <f>COUNTIF($G$41:$G$80,"Schedule")&amp;IF(COUNTIF($G$41:$G$80,"Schedule")=1," task"," tasks")</f>
        <v/>
      </c>
    </row>
    <row r="9" ht="18" customHeight="1">
      <c r="B9" s="13" t="inlineStr">
        <is>
          <t>Do it yourself, now</t>
        </is>
      </c>
      <c r="C9" s="14" t="inlineStr">
        <is>
          <t>Due</t>
        </is>
      </c>
      <c r="D9" s="15" t="inlineStr">
        <is>
          <t>Book a time for it</t>
        </is>
      </c>
      <c r="E9" s="16" t="n"/>
      <c r="F9" s="16" t="n"/>
      <c r="G9" s="17" t="inlineStr">
        <is>
          <t>Due</t>
        </is>
      </c>
    </row>
    <row r="10" ht="19" customHeight="1">
      <c r="B10" s="18">
        <f>IF($I10="","",INDEX($B$41:$B$80,$I10))</f>
        <v/>
      </c>
      <c r="C10" s="19">
        <f>IF($I10="","",IF(INDEX($D$41:$D$80,$I10)="","",IF(INDEX($D$41:$D$80,$I10)&lt;$C$5,"! "&amp;TEXT(INDEX($D$41:$D$80,$I10),"ddd mmm d"),INDEX($D$41:$D$80,$I10))))</f>
        <v/>
      </c>
      <c r="D10" s="20">
        <f>IF($J10="","",INDEX($B$41:$B$80,$J10))</f>
        <v/>
      </c>
      <c r="E10" s="16" t="n"/>
      <c r="F10" s="16" t="n"/>
      <c r="G10" s="21">
        <f>IF($J10="","",IF(INDEX($D$41:$D$80,$J10)="","",IF(INDEX($D$41:$D$80,$J10)&lt;$C$5,"! "&amp;TEXT(INDEX($D$41:$D$80,$J10),"ddd mmm d"),INDEX($D$41:$D$80,$J10))))</f>
        <v/>
      </c>
      <c r="I10" s="22">
        <f>IFERROR(MATCH(SMALL($K$41:$K$80,1),$K$41:$K$80,0),"")</f>
        <v/>
      </c>
      <c r="J10" s="22">
        <f>IFERROR(MATCH(SMALL($L$41:$L$80,1),$L$41:$L$80,0),"")</f>
        <v/>
      </c>
    </row>
    <row r="11" ht="19" customHeight="1">
      <c r="B11" s="18">
        <f>IF($I11="","",INDEX($B$41:$B$80,$I11))</f>
        <v/>
      </c>
      <c r="C11" s="19">
        <f>IF($I11="","",IF(INDEX($D$41:$D$80,$I11)="","",IF(INDEX($D$41:$D$80,$I11)&lt;$C$5,"! "&amp;TEXT(INDEX($D$41:$D$80,$I11),"ddd mmm d"),INDEX($D$41:$D$80,$I11))))</f>
        <v/>
      </c>
      <c r="D11" s="20">
        <f>IF($J11="","",INDEX($B$41:$B$80,$J11))</f>
        <v/>
      </c>
      <c r="E11" s="16" t="n"/>
      <c r="F11" s="16" t="n"/>
      <c r="G11" s="21">
        <f>IF($J11="","",IF(INDEX($D$41:$D$80,$J11)="","",IF(INDEX($D$41:$D$80,$J11)&lt;$C$5,"! "&amp;TEXT(INDEX($D$41:$D$80,$J11),"ddd mmm d"),INDEX($D$41:$D$80,$J11))))</f>
        <v/>
      </c>
      <c r="I11" s="22">
        <f>IFERROR(MATCH(SMALL($K$41:$K$80,2),$K$41:$K$80,0),"")</f>
        <v/>
      </c>
      <c r="J11" s="22">
        <f>IFERROR(MATCH(SMALL($L$41:$L$80,2),$L$41:$L$80,0),"")</f>
        <v/>
      </c>
    </row>
    <row r="12" ht="19" customHeight="1">
      <c r="B12" s="18">
        <f>IF($I12="","",INDEX($B$41:$B$80,$I12))</f>
        <v/>
      </c>
      <c r="C12" s="19">
        <f>IF($I12="","",IF(INDEX($D$41:$D$80,$I12)="","",IF(INDEX($D$41:$D$80,$I12)&lt;$C$5,"! "&amp;TEXT(INDEX($D$41:$D$80,$I12),"ddd mmm d"),INDEX($D$41:$D$80,$I12))))</f>
        <v/>
      </c>
      <c r="D12" s="20">
        <f>IF($J12="","",INDEX($B$41:$B$80,$J12))</f>
        <v/>
      </c>
      <c r="E12" s="16" t="n"/>
      <c r="F12" s="16" t="n"/>
      <c r="G12" s="21">
        <f>IF($J12="","",IF(INDEX($D$41:$D$80,$J12)="","",IF(INDEX($D$41:$D$80,$J12)&lt;$C$5,"! "&amp;TEXT(INDEX($D$41:$D$80,$J12),"ddd mmm d"),INDEX($D$41:$D$80,$J12))))</f>
        <v/>
      </c>
      <c r="I12" s="22">
        <f>IFERROR(MATCH(SMALL($K$41:$K$80,3),$K$41:$K$80,0),"")</f>
        <v/>
      </c>
      <c r="J12" s="22">
        <f>IFERROR(MATCH(SMALL($L$41:$L$80,3),$L$41:$L$80,0),"")</f>
        <v/>
      </c>
    </row>
    <row r="13" ht="19" customHeight="1">
      <c r="B13" s="18">
        <f>IF($I13="","",INDEX($B$41:$B$80,$I13))</f>
        <v/>
      </c>
      <c r="C13" s="19">
        <f>IF($I13="","",IF(INDEX($D$41:$D$80,$I13)="","",IF(INDEX($D$41:$D$80,$I13)&lt;$C$5,"! "&amp;TEXT(INDEX($D$41:$D$80,$I13),"ddd mmm d"),INDEX($D$41:$D$80,$I13))))</f>
        <v/>
      </c>
      <c r="D13" s="20">
        <f>IF($J13="","",INDEX($B$41:$B$80,$J13))</f>
        <v/>
      </c>
      <c r="E13" s="16" t="n"/>
      <c r="F13" s="16" t="n"/>
      <c r="G13" s="21">
        <f>IF($J13="","",IF(INDEX($D$41:$D$80,$J13)="","",IF(INDEX($D$41:$D$80,$J13)&lt;$C$5,"! "&amp;TEXT(INDEX($D$41:$D$80,$J13),"ddd mmm d"),INDEX($D$41:$D$80,$J13))))</f>
        <v/>
      </c>
      <c r="I13" s="22">
        <f>IFERROR(MATCH(SMALL($K$41:$K$80,4),$K$41:$K$80,0),"")</f>
        <v/>
      </c>
      <c r="J13" s="22">
        <f>IFERROR(MATCH(SMALL($L$41:$L$80,4),$L$41:$L$80,0),"")</f>
        <v/>
      </c>
    </row>
    <row r="14" ht="19" customHeight="1">
      <c r="B14" s="18">
        <f>IF($I14="","",INDEX($B$41:$B$80,$I14))</f>
        <v/>
      </c>
      <c r="C14" s="19">
        <f>IF($I14="","",IF(INDEX($D$41:$D$80,$I14)="","",IF(INDEX($D$41:$D$80,$I14)&lt;$C$5,"! "&amp;TEXT(INDEX($D$41:$D$80,$I14),"ddd mmm d"),INDEX($D$41:$D$80,$I14))))</f>
        <v/>
      </c>
      <c r="D14" s="20">
        <f>IF($J14="","",INDEX($B$41:$B$80,$J14))</f>
        <v/>
      </c>
      <c r="E14" s="16" t="n"/>
      <c r="F14" s="16" t="n"/>
      <c r="G14" s="21">
        <f>IF($J14="","",IF(INDEX($D$41:$D$80,$J14)="","",IF(INDEX($D$41:$D$80,$J14)&lt;$C$5,"! "&amp;TEXT(INDEX($D$41:$D$80,$J14),"ddd mmm d"),INDEX($D$41:$D$80,$J14))))</f>
        <v/>
      </c>
      <c r="I14" s="22">
        <f>IFERROR(MATCH(SMALL($K$41:$K$80,5),$K$41:$K$80,0),"")</f>
        <v/>
      </c>
      <c r="J14" s="22">
        <f>IFERROR(MATCH(SMALL($L$41:$L$80,5),$L$41:$L$80,0),"")</f>
        <v/>
      </c>
    </row>
    <row r="15" ht="19" customHeight="1">
      <c r="B15" s="18">
        <f>IF($I15="","",INDEX($B$41:$B$80,$I15))</f>
        <v/>
      </c>
      <c r="C15" s="19">
        <f>IF($I15="","",IF(INDEX($D$41:$D$80,$I15)="","",IF(INDEX($D$41:$D$80,$I15)&lt;$C$5,"! "&amp;TEXT(INDEX($D$41:$D$80,$I15),"ddd mmm d"),INDEX($D$41:$D$80,$I15))))</f>
        <v/>
      </c>
      <c r="D15" s="20">
        <f>IF($J15="","",INDEX($B$41:$B$80,$J15))</f>
        <v/>
      </c>
      <c r="E15" s="16" t="n"/>
      <c r="F15" s="16" t="n"/>
      <c r="G15" s="21">
        <f>IF($J15="","",IF(INDEX($D$41:$D$80,$J15)="","",IF(INDEX($D$41:$D$80,$J15)&lt;$C$5,"! "&amp;TEXT(INDEX($D$41:$D$80,$J15),"ddd mmm d"),INDEX($D$41:$D$80,$J15))))</f>
        <v/>
      </c>
      <c r="I15" s="22">
        <f>IFERROR(MATCH(SMALL($K$41:$K$80,6),$K$41:$K$80,0),"")</f>
        <v/>
      </c>
      <c r="J15" s="22">
        <f>IFERROR(MATCH(SMALL($L$41:$L$80,6),$L$41:$L$80,0),"")</f>
        <v/>
      </c>
    </row>
    <row r="16" ht="19" customHeight="1">
      <c r="B16" s="18">
        <f>IF($I16="","",INDEX($B$41:$B$80,$I16))</f>
        <v/>
      </c>
      <c r="C16" s="19">
        <f>IF($I16="","",IF(INDEX($D$41:$D$80,$I16)="","",IF(INDEX($D$41:$D$80,$I16)&lt;$C$5,"! "&amp;TEXT(INDEX($D$41:$D$80,$I16),"ddd mmm d"),INDEX($D$41:$D$80,$I16))))</f>
        <v/>
      </c>
      <c r="D16" s="20">
        <f>IF($J16="","",INDEX($B$41:$B$80,$J16))</f>
        <v/>
      </c>
      <c r="E16" s="16" t="n"/>
      <c r="F16" s="16" t="n"/>
      <c r="G16" s="21">
        <f>IF($J16="","",IF(INDEX($D$41:$D$80,$J16)="","",IF(INDEX($D$41:$D$80,$J16)&lt;$C$5,"! "&amp;TEXT(INDEX($D$41:$D$80,$J16),"ddd mmm d"),INDEX($D$41:$D$80,$J16))))</f>
        <v/>
      </c>
      <c r="I16" s="22">
        <f>IFERROR(MATCH(SMALL($K$41:$K$80,7),$K$41:$K$80,0),"")</f>
        <v/>
      </c>
      <c r="J16" s="22">
        <f>IFERROR(MATCH(SMALL($L$41:$L$80,7),$L$41:$L$80,0),"")</f>
        <v/>
      </c>
    </row>
    <row r="17" ht="19" customHeight="1">
      <c r="B17" s="18">
        <f>IF($I17="","",INDEX($B$41:$B$80,$I17))</f>
        <v/>
      </c>
      <c r="C17" s="19">
        <f>IF($I17="","",IF(INDEX($D$41:$D$80,$I17)="","",IF(INDEX($D$41:$D$80,$I17)&lt;$C$5,"! "&amp;TEXT(INDEX($D$41:$D$80,$I17),"ddd mmm d"),INDEX($D$41:$D$80,$I17))))</f>
        <v/>
      </c>
      <c r="D17" s="20">
        <f>IF($J17="","",INDEX($B$41:$B$80,$J17))</f>
        <v/>
      </c>
      <c r="E17" s="16" t="n"/>
      <c r="F17" s="16" t="n"/>
      <c r="G17" s="21">
        <f>IF($J17="","",IF(INDEX($D$41:$D$80,$J17)="","",IF(INDEX($D$41:$D$80,$J17)&lt;$C$5,"! "&amp;TEXT(INDEX($D$41:$D$80,$J17),"ddd mmm d"),INDEX($D$41:$D$80,$J17))))</f>
        <v/>
      </c>
      <c r="I17" s="22">
        <f>IFERROR(MATCH(SMALL($K$41:$K$80,8),$K$41:$K$80,0),"")</f>
        <v/>
      </c>
      <c r="J17" s="22">
        <f>IFERROR(MATCH(SMALL($L$41:$L$80,8),$L$41:$L$80,0),"")</f>
        <v/>
      </c>
    </row>
    <row r="18" ht="19" customHeight="1">
      <c r="B18" s="18">
        <f>IF($I18="","",INDEX($B$41:$B$80,$I18))</f>
        <v/>
      </c>
      <c r="C18" s="19">
        <f>IF($I18="","",IF(INDEX($D$41:$D$80,$I18)="","",IF(INDEX($D$41:$D$80,$I18)&lt;$C$5,"! "&amp;TEXT(INDEX($D$41:$D$80,$I18),"ddd mmm d"),INDEX($D$41:$D$80,$I18))))</f>
        <v/>
      </c>
      <c r="D18" s="20">
        <f>IF($J18="","",INDEX($B$41:$B$80,$J18))</f>
        <v/>
      </c>
      <c r="E18" s="16" t="n"/>
      <c r="F18" s="16" t="n"/>
      <c r="G18" s="21">
        <f>IF($J18="","",IF(INDEX($D$41:$D$80,$J18)="","",IF(INDEX($D$41:$D$80,$J18)&lt;$C$5,"! "&amp;TEXT(INDEX($D$41:$D$80,$J18),"ddd mmm d"),INDEX($D$41:$D$80,$J18))))</f>
        <v/>
      </c>
      <c r="I18" s="22">
        <f>IFERROR(MATCH(SMALL($K$41:$K$80,9),$K$41:$K$80,0),"")</f>
        <v/>
      </c>
      <c r="J18" s="22">
        <f>IFERROR(MATCH(SMALL($L$41:$L$80,9),$L$41:$L$80,0),"")</f>
        <v/>
      </c>
    </row>
    <row r="19" ht="19" customHeight="1">
      <c r="B19" s="18">
        <f>IF($I19="","",INDEX($B$41:$B$80,$I19))</f>
        <v/>
      </c>
      <c r="C19" s="19">
        <f>IF($I19="","",IF(INDEX($D$41:$D$80,$I19)="","",IF(INDEX($D$41:$D$80,$I19)&lt;$C$5,"! "&amp;TEXT(INDEX($D$41:$D$80,$I19),"ddd mmm d"),INDEX($D$41:$D$80,$I19))))</f>
        <v/>
      </c>
      <c r="D19" s="20">
        <f>IF($J19="","",INDEX($B$41:$B$80,$J19))</f>
        <v/>
      </c>
      <c r="E19" s="16" t="n"/>
      <c r="F19" s="16" t="n"/>
      <c r="G19" s="21">
        <f>IF($J19="","",IF(INDEX($D$41:$D$80,$J19)="","",IF(INDEX($D$41:$D$80,$J19)&lt;$C$5,"! "&amp;TEXT(INDEX($D$41:$D$80,$J19),"ddd mmm d"),INDEX($D$41:$D$80,$J19))))</f>
        <v/>
      </c>
      <c r="I19" s="22">
        <f>IFERROR(MATCH(SMALL($K$41:$K$80,10),$K$41:$K$80,0),"")</f>
        <v/>
      </c>
      <c r="J19" s="22">
        <f>IFERROR(MATCH(SMALL($L$41:$L$80,10),$L$41:$L$80,0),"")</f>
        <v/>
      </c>
    </row>
    <row r="20" ht="19" customHeight="1">
      <c r="B20" s="18">
        <f>IF($I20="","",INDEX($B$41:$B$80,$I20))</f>
        <v/>
      </c>
      <c r="C20" s="19">
        <f>IF($I20="","",IF(INDEX($D$41:$D$80,$I20)="","",IF(INDEX($D$41:$D$80,$I20)&lt;$C$5,"! "&amp;TEXT(INDEX($D$41:$D$80,$I20),"ddd mmm d"),INDEX($D$41:$D$80,$I20))))</f>
        <v/>
      </c>
      <c r="D20" s="20">
        <f>IF($J20="","",INDEX($B$41:$B$80,$J20))</f>
        <v/>
      </c>
      <c r="E20" s="16" t="n"/>
      <c r="F20" s="16" t="n"/>
      <c r="G20" s="21">
        <f>IF($J20="","",IF(INDEX($D$41:$D$80,$J20)="","",IF(INDEX($D$41:$D$80,$J20)&lt;$C$5,"! "&amp;TEXT(INDEX($D$41:$D$80,$J20),"ddd mmm d"),INDEX($D$41:$D$80,$J20))))</f>
        <v/>
      </c>
      <c r="I20" s="22">
        <f>IFERROR(MATCH(SMALL($K$41:$K$80,11),$K$41:$K$80,0),"")</f>
        <v/>
      </c>
      <c r="J20" s="22">
        <f>IFERROR(MATCH(SMALL($L$41:$L$80,11),$L$41:$L$80,0),"")</f>
        <v/>
      </c>
    </row>
    <row r="21">
      <c r="B21" s="23">
        <f>IF(COUNTIF($G$41:$G$80,"Do")&gt;11,"+ "&amp;(COUNTIF($G$41:$G$80,"Do")-11)&amp;" more in the task list","")</f>
        <v/>
      </c>
      <c r="D21" s="23">
        <f>IF(COUNTIF($G$41:$G$80,"Schedule")&gt;11,"+ "&amp;(COUNTIF($G$41:$G$80,"Schedule")-11)&amp;" more in the task list","")</f>
        <v/>
      </c>
    </row>
    <row r="23" ht="24" customHeight="1">
      <c r="B23" s="24" t="inlineStr">
        <is>
          <t>DELEGATE  ·  Urgent, not important</t>
        </is>
      </c>
      <c r="C23" s="25">
        <f>COUNTIF($G$41:$G$80,"Delegate")&amp;IF(COUNTIF($G$41:$G$80,"Delegate")=1," task"," tasks")</f>
        <v/>
      </c>
      <c r="D23" s="26" t="inlineStr">
        <is>
          <t>DROP  ·  Neither</t>
        </is>
      </c>
      <c r="G23" s="27">
        <f>COUNTIF($G$41:$G$80,"Drop")&amp;IF(COUNTIF($G$41:$G$80,"Drop")=1," task"," tasks")</f>
        <v/>
      </c>
    </row>
    <row r="24" ht="18" customHeight="1">
      <c r="B24" s="28" t="inlineStr">
        <is>
          <t>Hand it off</t>
        </is>
      </c>
      <c r="C24" s="29" t="inlineStr">
        <is>
          <t>Due</t>
        </is>
      </c>
      <c r="D24" s="30" t="inlineStr">
        <is>
          <t>Let it go, or batch it</t>
        </is>
      </c>
      <c r="E24" s="16" t="n"/>
      <c r="F24" s="16" t="n"/>
      <c r="G24" s="31" t="inlineStr">
        <is>
          <t>Due</t>
        </is>
      </c>
    </row>
    <row r="25" ht="19" customHeight="1">
      <c r="B25" s="32">
        <f>IF($I25="","",INDEX($B$41:$B$80,$I25))</f>
        <v/>
      </c>
      <c r="C25" s="33">
        <f>IF($I25="","",IF(INDEX($D$41:$D$80,$I25)="","",IF(INDEX($D$41:$D$80,$I25)&lt;$C$5,"! "&amp;TEXT(INDEX($D$41:$D$80,$I25),"ddd mmm d"),INDEX($D$41:$D$80,$I25))))</f>
        <v/>
      </c>
      <c r="D25" s="34">
        <f>IF($J25="","",INDEX($B$41:$B$80,$J25))</f>
        <v/>
      </c>
      <c r="E25" s="16" t="n"/>
      <c r="F25" s="16" t="n"/>
      <c r="G25" s="35">
        <f>IF($J25="","",IF(INDEX($D$41:$D$80,$J25)="","",IF(INDEX($D$41:$D$80,$J25)&lt;$C$5,"! "&amp;TEXT(INDEX($D$41:$D$80,$J25),"ddd mmm d"),INDEX($D$41:$D$80,$J25))))</f>
        <v/>
      </c>
      <c r="I25" s="22">
        <f>IFERROR(MATCH(SMALL($M$41:$M$80,1),$M$41:$M$80,0),"")</f>
        <v/>
      </c>
      <c r="J25" s="22">
        <f>IFERROR(MATCH(SMALL($N$41:$N$80,1),$N$41:$N$80,0),"")</f>
        <v/>
      </c>
    </row>
    <row r="26" ht="19" customHeight="1">
      <c r="B26" s="32">
        <f>IF($I26="","",INDEX($B$41:$B$80,$I26))</f>
        <v/>
      </c>
      <c r="C26" s="33">
        <f>IF($I26="","",IF(INDEX($D$41:$D$80,$I26)="","",IF(INDEX($D$41:$D$80,$I26)&lt;$C$5,"! "&amp;TEXT(INDEX($D$41:$D$80,$I26),"ddd mmm d"),INDEX($D$41:$D$80,$I26))))</f>
        <v/>
      </c>
      <c r="D26" s="34">
        <f>IF($J26="","",INDEX($B$41:$B$80,$J26))</f>
        <v/>
      </c>
      <c r="E26" s="16" t="n"/>
      <c r="F26" s="16" t="n"/>
      <c r="G26" s="35">
        <f>IF($J26="","",IF(INDEX($D$41:$D$80,$J26)="","",IF(INDEX($D$41:$D$80,$J26)&lt;$C$5,"! "&amp;TEXT(INDEX($D$41:$D$80,$J26),"ddd mmm d"),INDEX($D$41:$D$80,$J26))))</f>
        <v/>
      </c>
      <c r="I26" s="22">
        <f>IFERROR(MATCH(SMALL($M$41:$M$80,2),$M$41:$M$80,0),"")</f>
        <v/>
      </c>
      <c r="J26" s="22">
        <f>IFERROR(MATCH(SMALL($N$41:$N$80,2),$N$41:$N$80,0),"")</f>
        <v/>
      </c>
    </row>
    <row r="27" ht="19" customHeight="1">
      <c r="B27" s="32">
        <f>IF($I27="","",INDEX($B$41:$B$80,$I27))</f>
        <v/>
      </c>
      <c r="C27" s="33">
        <f>IF($I27="","",IF(INDEX($D$41:$D$80,$I27)="","",IF(INDEX($D$41:$D$80,$I27)&lt;$C$5,"! "&amp;TEXT(INDEX($D$41:$D$80,$I27),"ddd mmm d"),INDEX($D$41:$D$80,$I27))))</f>
        <v/>
      </c>
      <c r="D27" s="34">
        <f>IF($J27="","",INDEX($B$41:$B$80,$J27))</f>
        <v/>
      </c>
      <c r="E27" s="16" t="n"/>
      <c r="F27" s="16" t="n"/>
      <c r="G27" s="35">
        <f>IF($J27="","",IF(INDEX($D$41:$D$80,$J27)="","",IF(INDEX($D$41:$D$80,$J27)&lt;$C$5,"! "&amp;TEXT(INDEX($D$41:$D$80,$J27),"ddd mmm d"),INDEX($D$41:$D$80,$J27))))</f>
        <v/>
      </c>
      <c r="I27" s="22">
        <f>IFERROR(MATCH(SMALL($M$41:$M$80,3),$M$41:$M$80,0),"")</f>
        <v/>
      </c>
      <c r="J27" s="22">
        <f>IFERROR(MATCH(SMALL($N$41:$N$80,3),$N$41:$N$80,0),"")</f>
        <v/>
      </c>
    </row>
    <row r="28" ht="19" customHeight="1">
      <c r="B28" s="32">
        <f>IF($I28="","",INDEX($B$41:$B$80,$I28))</f>
        <v/>
      </c>
      <c r="C28" s="33">
        <f>IF($I28="","",IF(INDEX($D$41:$D$80,$I28)="","",IF(INDEX($D$41:$D$80,$I28)&lt;$C$5,"! "&amp;TEXT(INDEX($D$41:$D$80,$I28),"ddd mmm d"),INDEX($D$41:$D$80,$I28))))</f>
        <v/>
      </c>
      <c r="D28" s="34">
        <f>IF($J28="","",INDEX($B$41:$B$80,$J28))</f>
        <v/>
      </c>
      <c r="E28" s="16" t="n"/>
      <c r="F28" s="16" t="n"/>
      <c r="G28" s="35">
        <f>IF($J28="","",IF(INDEX($D$41:$D$80,$J28)="","",IF(INDEX($D$41:$D$80,$J28)&lt;$C$5,"! "&amp;TEXT(INDEX($D$41:$D$80,$J28),"ddd mmm d"),INDEX($D$41:$D$80,$J28))))</f>
        <v/>
      </c>
      <c r="I28" s="22">
        <f>IFERROR(MATCH(SMALL($M$41:$M$80,4),$M$41:$M$80,0),"")</f>
        <v/>
      </c>
      <c r="J28" s="22">
        <f>IFERROR(MATCH(SMALL($N$41:$N$80,4),$N$41:$N$80,0),"")</f>
        <v/>
      </c>
    </row>
    <row r="29" ht="19" customHeight="1">
      <c r="B29" s="32">
        <f>IF($I29="","",INDEX($B$41:$B$80,$I29))</f>
        <v/>
      </c>
      <c r="C29" s="33">
        <f>IF($I29="","",IF(INDEX($D$41:$D$80,$I29)="","",IF(INDEX($D$41:$D$80,$I29)&lt;$C$5,"! "&amp;TEXT(INDEX($D$41:$D$80,$I29),"ddd mmm d"),INDEX($D$41:$D$80,$I29))))</f>
        <v/>
      </c>
      <c r="D29" s="34">
        <f>IF($J29="","",INDEX($B$41:$B$80,$J29))</f>
        <v/>
      </c>
      <c r="E29" s="16" t="n"/>
      <c r="F29" s="16" t="n"/>
      <c r="G29" s="35">
        <f>IF($J29="","",IF(INDEX($D$41:$D$80,$J29)="","",IF(INDEX($D$41:$D$80,$J29)&lt;$C$5,"! "&amp;TEXT(INDEX($D$41:$D$80,$J29),"ddd mmm d"),INDEX($D$41:$D$80,$J29))))</f>
        <v/>
      </c>
      <c r="I29" s="22">
        <f>IFERROR(MATCH(SMALL($M$41:$M$80,5),$M$41:$M$80,0),"")</f>
        <v/>
      </c>
      <c r="J29" s="22">
        <f>IFERROR(MATCH(SMALL($N$41:$N$80,5),$N$41:$N$80,0),"")</f>
        <v/>
      </c>
    </row>
    <row r="30" ht="19" customHeight="1">
      <c r="B30" s="32">
        <f>IF($I30="","",INDEX($B$41:$B$80,$I30))</f>
        <v/>
      </c>
      <c r="C30" s="33">
        <f>IF($I30="","",IF(INDEX($D$41:$D$80,$I30)="","",IF(INDEX($D$41:$D$80,$I30)&lt;$C$5,"! "&amp;TEXT(INDEX($D$41:$D$80,$I30),"ddd mmm d"),INDEX($D$41:$D$80,$I30))))</f>
        <v/>
      </c>
      <c r="D30" s="34">
        <f>IF($J30="","",INDEX($B$41:$B$80,$J30))</f>
        <v/>
      </c>
      <c r="E30" s="16" t="n"/>
      <c r="F30" s="16" t="n"/>
      <c r="G30" s="35">
        <f>IF($J30="","",IF(INDEX($D$41:$D$80,$J30)="","",IF(INDEX($D$41:$D$80,$J30)&lt;$C$5,"! "&amp;TEXT(INDEX($D$41:$D$80,$J30),"ddd mmm d"),INDEX($D$41:$D$80,$J30))))</f>
        <v/>
      </c>
      <c r="I30" s="22">
        <f>IFERROR(MATCH(SMALL($M$41:$M$80,6),$M$41:$M$80,0),"")</f>
        <v/>
      </c>
      <c r="J30" s="22">
        <f>IFERROR(MATCH(SMALL($N$41:$N$80,6),$N$41:$N$80,0),"")</f>
        <v/>
      </c>
    </row>
    <row r="31" ht="19" customHeight="1">
      <c r="B31" s="32">
        <f>IF($I31="","",INDEX($B$41:$B$80,$I31))</f>
        <v/>
      </c>
      <c r="C31" s="33">
        <f>IF($I31="","",IF(INDEX($D$41:$D$80,$I31)="","",IF(INDEX($D$41:$D$80,$I31)&lt;$C$5,"! "&amp;TEXT(INDEX($D$41:$D$80,$I31),"ddd mmm d"),INDEX($D$41:$D$80,$I31))))</f>
        <v/>
      </c>
      <c r="D31" s="34">
        <f>IF($J31="","",INDEX($B$41:$B$80,$J31))</f>
        <v/>
      </c>
      <c r="E31" s="16" t="n"/>
      <c r="F31" s="16" t="n"/>
      <c r="G31" s="35">
        <f>IF($J31="","",IF(INDEX($D$41:$D$80,$J31)="","",IF(INDEX($D$41:$D$80,$J31)&lt;$C$5,"! "&amp;TEXT(INDEX($D$41:$D$80,$J31),"ddd mmm d"),INDEX($D$41:$D$80,$J31))))</f>
        <v/>
      </c>
      <c r="I31" s="22">
        <f>IFERROR(MATCH(SMALL($M$41:$M$80,7),$M$41:$M$80,0),"")</f>
        <v/>
      </c>
      <c r="J31" s="22">
        <f>IFERROR(MATCH(SMALL($N$41:$N$80,7),$N$41:$N$80,0),"")</f>
        <v/>
      </c>
    </row>
    <row r="32" ht="19" customHeight="1">
      <c r="B32" s="32">
        <f>IF($I32="","",INDEX($B$41:$B$80,$I32))</f>
        <v/>
      </c>
      <c r="C32" s="33">
        <f>IF($I32="","",IF(INDEX($D$41:$D$80,$I32)="","",IF(INDEX($D$41:$D$80,$I32)&lt;$C$5,"! "&amp;TEXT(INDEX($D$41:$D$80,$I32),"ddd mmm d"),INDEX($D$41:$D$80,$I32))))</f>
        <v/>
      </c>
      <c r="D32" s="34">
        <f>IF($J32="","",INDEX($B$41:$B$80,$J32))</f>
        <v/>
      </c>
      <c r="E32" s="16" t="n"/>
      <c r="F32" s="16" t="n"/>
      <c r="G32" s="35">
        <f>IF($J32="","",IF(INDEX($D$41:$D$80,$J32)="","",IF(INDEX($D$41:$D$80,$J32)&lt;$C$5,"! "&amp;TEXT(INDEX($D$41:$D$80,$J32),"ddd mmm d"),INDEX($D$41:$D$80,$J32))))</f>
        <v/>
      </c>
      <c r="I32" s="22">
        <f>IFERROR(MATCH(SMALL($M$41:$M$80,8),$M$41:$M$80,0),"")</f>
        <v/>
      </c>
      <c r="J32" s="22">
        <f>IFERROR(MATCH(SMALL($N$41:$N$80,8),$N$41:$N$80,0),"")</f>
        <v/>
      </c>
    </row>
    <row r="33" ht="19" customHeight="1">
      <c r="B33" s="32">
        <f>IF($I33="","",INDEX($B$41:$B$80,$I33))</f>
        <v/>
      </c>
      <c r="C33" s="33">
        <f>IF($I33="","",IF(INDEX($D$41:$D$80,$I33)="","",IF(INDEX($D$41:$D$80,$I33)&lt;$C$5,"! "&amp;TEXT(INDEX($D$41:$D$80,$I33),"ddd mmm d"),INDEX($D$41:$D$80,$I33))))</f>
        <v/>
      </c>
      <c r="D33" s="34">
        <f>IF($J33="","",INDEX($B$41:$B$80,$J33))</f>
        <v/>
      </c>
      <c r="E33" s="16" t="n"/>
      <c r="F33" s="16" t="n"/>
      <c r="G33" s="35">
        <f>IF($J33="","",IF(INDEX($D$41:$D$80,$J33)="","",IF(INDEX($D$41:$D$80,$J33)&lt;$C$5,"! "&amp;TEXT(INDEX($D$41:$D$80,$J33),"ddd mmm d"),INDEX($D$41:$D$80,$J33))))</f>
        <v/>
      </c>
      <c r="I33" s="22">
        <f>IFERROR(MATCH(SMALL($M$41:$M$80,9),$M$41:$M$80,0),"")</f>
        <v/>
      </c>
      <c r="J33" s="22">
        <f>IFERROR(MATCH(SMALL($N$41:$N$80,9),$N$41:$N$80,0),"")</f>
        <v/>
      </c>
    </row>
    <row r="34" ht="19" customHeight="1">
      <c r="B34" s="32">
        <f>IF($I34="","",INDEX($B$41:$B$80,$I34))</f>
        <v/>
      </c>
      <c r="C34" s="33">
        <f>IF($I34="","",IF(INDEX($D$41:$D$80,$I34)="","",IF(INDEX($D$41:$D$80,$I34)&lt;$C$5,"! "&amp;TEXT(INDEX($D$41:$D$80,$I34),"ddd mmm d"),INDEX($D$41:$D$80,$I34))))</f>
        <v/>
      </c>
      <c r="D34" s="34">
        <f>IF($J34="","",INDEX($B$41:$B$80,$J34))</f>
        <v/>
      </c>
      <c r="E34" s="16" t="n"/>
      <c r="F34" s="16" t="n"/>
      <c r="G34" s="35">
        <f>IF($J34="","",IF(INDEX($D$41:$D$80,$J34)="","",IF(INDEX($D$41:$D$80,$J34)&lt;$C$5,"! "&amp;TEXT(INDEX($D$41:$D$80,$J34),"ddd mmm d"),INDEX($D$41:$D$80,$J34))))</f>
        <v/>
      </c>
      <c r="I34" s="22">
        <f>IFERROR(MATCH(SMALL($M$41:$M$80,10),$M$41:$M$80,0),"")</f>
        <v/>
      </c>
      <c r="J34" s="22">
        <f>IFERROR(MATCH(SMALL($N$41:$N$80,10),$N$41:$N$80,0),"")</f>
        <v/>
      </c>
    </row>
    <row r="35" ht="19" customHeight="1">
      <c r="B35" s="32">
        <f>IF($I35="","",INDEX($B$41:$B$80,$I35))</f>
        <v/>
      </c>
      <c r="C35" s="33">
        <f>IF($I35="","",IF(INDEX($D$41:$D$80,$I35)="","",IF(INDEX($D$41:$D$80,$I35)&lt;$C$5,"! "&amp;TEXT(INDEX($D$41:$D$80,$I35),"ddd mmm d"),INDEX($D$41:$D$80,$I35))))</f>
        <v/>
      </c>
      <c r="D35" s="34">
        <f>IF($J35="","",INDEX($B$41:$B$80,$J35))</f>
        <v/>
      </c>
      <c r="E35" s="16" t="n"/>
      <c r="F35" s="16" t="n"/>
      <c r="G35" s="35">
        <f>IF($J35="","",IF(INDEX($D$41:$D$80,$J35)="","",IF(INDEX($D$41:$D$80,$J35)&lt;$C$5,"! "&amp;TEXT(INDEX($D$41:$D$80,$J35),"ddd mmm d"),INDEX($D$41:$D$80,$J35))))</f>
        <v/>
      </c>
      <c r="I35" s="22">
        <f>IFERROR(MATCH(SMALL($M$41:$M$80,11),$M$41:$M$80,0),"")</f>
        <v/>
      </c>
      <c r="J35" s="22">
        <f>IFERROR(MATCH(SMALL($N$41:$N$80,11),$N$41:$N$80,0),"")</f>
        <v/>
      </c>
    </row>
    <row r="36">
      <c r="B36" s="23">
        <f>IF(COUNTIF($G$41:$G$80,"Delegate")&gt;11,"+ "&amp;(COUNTIF($G$41:$G$80,"Delegate")-11)&amp;" more in the task list","")</f>
        <v/>
      </c>
      <c r="D36" s="23">
        <f>IF(COUNTIF($G$41:$G$80,"Drop")&gt;11,"+ "&amp;(COUNTIF($G$41:$G$80,"Drop")-11)&amp;" more in the task list","")</f>
        <v/>
      </c>
    </row>
    <row r="38" ht="22" customHeight="1">
      <c r="B38" s="36" t="inlineStr">
        <is>
          <t>YOUR TASKS</t>
        </is>
      </c>
    </row>
    <row r="39" ht="50.75" customHeight="1">
      <c r="B39" s="2" t="inlineStr">
        <is>
          <t>Type in the three amber-tinted columns. The teal columns are worked out for you. 40 rows; a task with no due date counts as not urgent. A task with no importance shows as Unsorted and stays out of the boxes until you pick High or Low.</t>
        </is>
      </c>
    </row>
    <row r="40" ht="24" customHeight="1">
      <c r="B40" s="37" t="inlineStr">
        <is>
          <t>Task</t>
        </is>
      </c>
      <c r="C40" s="38" t="inlineStr">
        <is>
          <t>Importance</t>
        </is>
      </c>
      <c r="D40" s="38" t="inlineStr">
        <is>
          <t>Due date</t>
        </is>
      </c>
      <c r="E40" s="38" t="inlineStr">
        <is>
          <t>Days to due</t>
        </is>
      </c>
      <c r="F40" s="38" t="inlineStr">
        <is>
          <t>Urgent?</t>
        </is>
      </c>
      <c r="G40" s="38" t="inlineStr">
        <is>
          <t>Quadrant</t>
        </is>
      </c>
      <c r="K40" s="39" t="inlineStr">
        <is>
          <t>key Do</t>
        </is>
      </c>
      <c r="L40" s="39" t="inlineStr">
        <is>
          <t>key Schedule</t>
        </is>
      </c>
      <c r="M40" s="39" t="inlineStr">
        <is>
          <t>key Delegate</t>
        </is>
      </c>
      <c r="N40" s="39" t="inlineStr">
        <is>
          <t>key Drop</t>
        </is>
      </c>
    </row>
    <row r="41" ht="19" customHeight="1">
      <c r="B41" s="40" t="inlineStr">
        <is>
          <t>Finalize Q4 budget draft</t>
        </is>
      </c>
      <c r="C41" s="41" t="inlineStr">
        <is>
          <t>High</t>
        </is>
      </c>
      <c r="D41" s="42">
        <f>DATE(2026,10,8)</f>
        <v/>
      </c>
      <c r="E41" s="43">
        <f>IF(OR($B41="",$D41=""),"",$D41-$C$5)</f>
        <v/>
      </c>
      <c r="F41" s="44">
        <f>IF($B41="","",IF($D41="","No",IF($D41-$C$5&lt;=3,"Yes","No")))</f>
        <v/>
      </c>
      <c r="G41" s="45">
        <f>IF($B41="","",IF($C41="","Unsorted",IF($C41="High",IF($F41="Yes","Do","Schedule"),IF($F41="Yes","Delegate","Drop"))))</f>
        <v/>
      </c>
      <c r="K41" s="46">
        <f>IF($G41="Do",IF($D41="",90000,$D41)+ROW()/100000,"")</f>
        <v/>
      </c>
      <c r="L41" s="46">
        <f>IF($G41="Schedule",IF($D41="",90000,$D41)+ROW()/100000,"")</f>
        <v/>
      </c>
      <c r="M41" s="46">
        <f>IF($G41="Delegate",IF($D41="",90000,$D41)+ROW()/100000,"")</f>
        <v/>
      </c>
      <c r="N41" s="46">
        <f>IF($G41="Drop",IF($D41="",90000,$D41)+ROW()/100000,"")</f>
        <v/>
      </c>
    </row>
    <row r="42" ht="19" customHeight="1">
      <c r="B42" s="40" t="inlineStr">
        <is>
          <t>Prepare leadership update deck</t>
        </is>
      </c>
      <c r="C42" s="41" t="inlineStr">
        <is>
          <t>High</t>
        </is>
      </c>
      <c r="D42" s="42">
        <f>DATE(2026,10,9)</f>
        <v/>
      </c>
      <c r="E42" s="43">
        <f>IF(OR($B42="",$D42=""),"",$D42-$C$5)</f>
        <v/>
      </c>
      <c r="F42" s="44">
        <f>IF($B42="","",IF($D42="","No",IF($D42-$C$5&lt;=3,"Yes","No")))</f>
        <v/>
      </c>
      <c r="G42" s="45">
        <f>IF($B42="","",IF($C42="","Unsorted",IF($C42="High",IF($F42="Yes","Do","Schedule"),IF($F42="Yes","Delegate","Drop"))))</f>
        <v/>
      </c>
      <c r="K42" s="46">
        <f>IF($G42="Do",IF($D42="",90000,$D42)+ROW()/100000,"")</f>
        <v/>
      </c>
      <c r="L42" s="46">
        <f>IF($G42="Schedule",IF($D42="",90000,$D42)+ROW()/100000,"")</f>
        <v/>
      </c>
      <c r="M42" s="46">
        <f>IF($G42="Delegate",IF($D42="",90000,$D42)+ROW()/100000,"")</f>
        <v/>
      </c>
      <c r="N42" s="46">
        <f>IF($G42="Drop",IF($D42="",90000,$D42)+ROW()/100000,"")</f>
        <v/>
      </c>
    </row>
    <row r="43" ht="19" customHeight="1">
      <c r="B43" s="40" t="inlineStr">
        <is>
          <t>Review vendor contract renewal</t>
        </is>
      </c>
      <c r="C43" s="41" t="inlineStr">
        <is>
          <t>High</t>
        </is>
      </c>
      <c r="D43" s="42">
        <f>DATE(2026,10,7)</f>
        <v/>
      </c>
      <c r="E43" s="43">
        <f>IF(OR($B43="",$D43=""),"",$D43-$C$5)</f>
        <v/>
      </c>
      <c r="F43" s="44">
        <f>IF($B43="","",IF($D43="","No",IF($D43-$C$5&lt;=3,"Yes","No")))</f>
        <v/>
      </c>
      <c r="G43" s="45">
        <f>IF($B43="","",IF($C43="","Unsorted",IF($C43="High",IF($F43="Yes","Do","Schedule"),IF($F43="Yes","Delegate","Drop"))))</f>
        <v/>
      </c>
      <c r="K43" s="46">
        <f>IF($G43="Do",IF($D43="",90000,$D43)+ROW()/100000,"")</f>
        <v/>
      </c>
      <c r="L43" s="46">
        <f>IF($G43="Schedule",IF($D43="",90000,$D43)+ROW()/100000,"")</f>
        <v/>
      </c>
      <c r="M43" s="46">
        <f>IF($G43="Delegate",IF($D43="",90000,$D43)+ROW()/100000,"")</f>
        <v/>
      </c>
      <c r="N43" s="46">
        <f>IF($G43="Drop",IF($D43="",90000,$D43)+ROW()/100000,"")</f>
        <v/>
      </c>
    </row>
    <row r="44" ht="19" customHeight="1">
      <c r="B44" s="40" t="inlineStr">
        <is>
          <t>Sign off on process change request</t>
        </is>
      </c>
      <c r="C44" s="41" t="inlineStr">
        <is>
          <t>High</t>
        </is>
      </c>
      <c r="D44" s="42">
        <f>DATE(2026,10,2)</f>
        <v/>
      </c>
      <c r="E44" s="43">
        <f>IF(OR($B44="",$D44=""),"",$D44-$C$5)</f>
        <v/>
      </c>
      <c r="F44" s="44">
        <f>IF($B44="","",IF($D44="","No",IF($D44-$C$5&lt;=3,"Yes","No")))</f>
        <v/>
      </c>
      <c r="G44" s="45">
        <f>IF($B44="","",IF($C44="","Unsorted",IF($C44="High",IF($F44="Yes","Do","Schedule"),IF($F44="Yes","Delegate","Drop"))))</f>
        <v/>
      </c>
      <c r="K44" s="46">
        <f>IF($G44="Do",IF($D44="",90000,$D44)+ROW()/100000,"")</f>
        <v/>
      </c>
      <c r="L44" s="46">
        <f>IF($G44="Schedule",IF($D44="",90000,$D44)+ROW()/100000,"")</f>
        <v/>
      </c>
      <c r="M44" s="46">
        <f>IF($G44="Delegate",IF($D44="",90000,$D44)+ROW()/100000,"")</f>
        <v/>
      </c>
      <c r="N44" s="46">
        <f>IF($G44="Drop",IF($D44="",90000,$D44)+ROW()/100000,"")</f>
        <v/>
      </c>
    </row>
    <row r="45" ht="19" customHeight="1">
      <c r="B45" s="40" t="inlineStr">
        <is>
          <t>Give feedback on hiring shortlist</t>
        </is>
      </c>
      <c r="C45" s="41" t="inlineStr">
        <is>
          <t>High</t>
        </is>
      </c>
      <c r="D45" s="42">
        <f>DATE(2026,10,6)</f>
        <v/>
      </c>
      <c r="E45" s="43">
        <f>IF(OR($B45="",$D45=""),"",$D45-$C$5)</f>
        <v/>
      </c>
      <c r="F45" s="44">
        <f>IF($B45="","",IF($D45="","No",IF($D45-$C$5&lt;=3,"Yes","No")))</f>
        <v/>
      </c>
      <c r="G45" s="45">
        <f>IF($B45="","",IF($C45="","Unsorted",IF($C45="High",IF($F45="Yes","Do","Schedule"),IF($F45="Yes","Delegate","Drop"))))</f>
        <v/>
      </c>
      <c r="K45" s="46">
        <f>IF($G45="Do",IF($D45="",90000,$D45)+ROW()/100000,"")</f>
        <v/>
      </c>
      <c r="L45" s="46">
        <f>IF($G45="Schedule",IF($D45="",90000,$D45)+ROW()/100000,"")</f>
        <v/>
      </c>
      <c r="M45" s="46">
        <f>IF($G45="Delegate",IF($D45="",90000,$D45)+ROW()/100000,"")</f>
        <v/>
      </c>
      <c r="N45" s="46">
        <f>IF($G45="Drop",IF($D45="",90000,$D45)+ROW()/100000,"")</f>
        <v/>
      </c>
    </row>
    <row r="46" ht="19" customHeight="1">
      <c r="B46" s="40" t="inlineStr">
        <is>
          <t>Resolve client escalation summary</t>
        </is>
      </c>
      <c r="C46" s="41" t="inlineStr">
        <is>
          <t>High</t>
        </is>
      </c>
      <c r="D46" s="42">
        <f>DATE(2026,10,1)</f>
        <v/>
      </c>
      <c r="E46" s="43">
        <f>IF(OR($B46="",$D46=""),"",$D46-$C$5)</f>
        <v/>
      </c>
      <c r="F46" s="44">
        <f>IF($B46="","",IF($D46="","No",IF($D46-$C$5&lt;=3,"Yes","No")))</f>
        <v/>
      </c>
      <c r="G46" s="45">
        <f>IF($B46="","",IF($C46="","Unsorted",IF($C46="High",IF($F46="Yes","Do","Schedule"),IF($F46="Yes","Delegate","Drop"))))</f>
        <v/>
      </c>
      <c r="K46" s="46">
        <f>IF($G46="Do",IF($D46="",90000,$D46)+ROW()/100000,"")</f>
        <v/>
      </c>
      <c r="L46" s="46">
        <f>IF($G46="Schedule",IF($D46="",90000,$D46)+ROW()/100000,"")</f>
        <v/>
      </c>
      <c r="M46" s="46">
        <f>IF($G46="Delegate",IF($D46="",90000,$D46)+ROW()/100000,"")</f>
        <v/>
      </c>
      <c r="N46" s="46">
        <f>IF($G46="Drop",IF($D46="",90000,$D46)+ROW()/100000,"")</f>
        <v/>
      </c>
    </row>
    <row r="47" ht="19" customHeight="1">
      <c r="B47" s="40" t="inlineStr">
        <is>
          <t>Compile vendor invoice reconciliation</t>
        </is>
      </c>
      <c r="C47" s="41" t="inlineStr">
        <is>
          <t>High</t>
        </is>
      </c>
      <c r="D47" s="42">
        <f>DATE(2026,10,9)</f>
        <v/>
      </c>
      <c r="E47" s="43">
        <f>IF(OR($B47="",$D47=""),"",$D47-$C$5)</f>
        <v/>
      </c>
      <c r="F47" s="44">
        <f>IF($B47="","",IF($D47="","No",IF($D47-$C$5&lt;=3,"Yes","No")))</f>
        <v/>
      </c>
      <c r="G47" s="45">
        <f>IF($B47="","",IF($C47="","Unsorted",IF($C47="High",IF($F47="Yes","Do","Schedule"),IF($F47="Yes","Delegate","Drop"))))</f>
        <v/>
      </c>
      <c r="K47" s="46">
        <f>IF($G47="Do",IF($D47="",90000,$D47)+ROW()/100000,"")</f>
        <v/>
      </c>
      <c r="L47" s="46">
        <f>IF($G47="Schedule",IF($D47="",90000,$D47)+ROW()/100000,"")</f>
        <v/>
      </c>
      <c r="M47" s="46">
        <f>IF($G47="Delegate",IF($D47="",90000,$D47)+ROW()/100000,"")</f>
        <v/>
      </c>
      <c r="N47" s="46">
        <f>IF($G47="Drop",IF($D47="",90000,$D47)+ROW()/100000,"")</f>
        <v/>
      </c>
    </row>
    <row r="48" ht="19" customHeight="1">
      <c r="B48" s="40" t="inlineStr">
        <is>
          <t>Update client onboarding checklist</t>
        </is>
      </c>
      <c r="C48" s="41" t="inlineStr">
        <is>
          <t>High</t>
        </is>
      </c>
      <c r="D48" s="42">
        <f>DATE(2026,10,10)</f>
        <v/>
      </c>
      <c r="E48" s="43">
        <f>IF(OR($B48="",$D48=""),"",$D48-$C$5)</f>
        <v/>
      </c>
      <c r="F48" s="44">
        <f>IF($B48="","",IF($D48="","No",IF($D48-$C$5&lt;=3,"Yes","No")))</f>
        <v/>
      </c>
      <c r="G48" s="45">
        <f>IF($B48="","",IF($C48="","Unsorted",IF($C48="High",IF($F48="Yes","Do","Schedule"),IF($F48="Yes","Delegate","Drop"))))</f>
        <v/>
      </c>
      <c r="K48" s="46">
        <f>IF($G48="Do",IF($D48="",90000,$D48)+ROW()/100000,"")</f>
        <v/>
      </c>
      <c r="L48" s="46">
        <f>IF($G48="Schedule",IF($D48="",90000,$D48)+ROW()/100000,"")</f>
        <v/>
      </c>
      <c r="M48" s="46">
        <f>IF($G48="Delegate",IF($D48="",90000,$D48)+ROW()/100000,"")</f>
        <v/>
      </c>
      <c r="N48" s="46">
        <f>IF($G48="Drop",IF($D48="",90000,$D48)+ROW()/100000,"")</f>
        <v/>
      </c>
    </row>
    <row r="49" ht="19" customHeight="1">
      <c r="B49" s="40" t="inlineStr">
        <is>
          <t>Draft Q4 hiring plan</t>
        </is>
      </c>
      <c r="C49" s="41" t="inlineStr">
        <is>
          <t>High</t>
        </is>
      </c>
      <c r="D49" s="42">
        <f>DATE(2026,10,16)</f>
        <v/>
      </c>
      <c r="E49" s="43">
        <f>IF(OR($B49="",$D49=""),"",$D49-$C$5)</f>
        <v/>
      </c>
      <c r="F49" s="44">
        <f>IF($B49="","",IF($D49="","No",IF($D49-$C$5&lt;=3,"Yes","No")))</f>
        <v/>
      </c>
      <c r="G49" s="45">
        <f>IF($B49="","",IF($C49="","Unsorted",IF($C49="High",IF($F49="Yes","Do","Schedule"),IF($F49="Yes","Delegate","Drop"))))</f>
        <v/>
      </c>
      <c r="K49" s="46">
        <f>IF($G49="Do",IF($D49="",90000,$D49)+ROW()/100000,"")</f>
        <v/>
      </c>
      <c r="L49" s="46">
        <f>IF($G49="Schedule",IF($D49="",90000,$D49)+ROW()/100000,"")</f>
        <v/>
      </c>
      <c r="M49" s="46">
        <f>IF($G49="Delegate",IF($D49="",90000,$D49)+ROW()/100000,"")</f>
        <v/>
      </c>
      <c r="N49" s="46">
        <f>IF($G49="Drop",IF($D49="",90000,$D49)+ROW()/100000,"")</f>
        <v/>
      </c>
    </row>
    <row r="50" ht="19" customHeight="1">
      <c r="B50" s="40" t="inlineStr">
        <is>
          <t>Write process doc for approvals</t>
        </is>
      </c>
      <c r="C50" s="41" t="inlineStr">
        <is>
          <t>High</t>
        </is>
      </c>
      <c r="D50" s="42">
        <f>DATE(2026,10,20)</f>
        <v/>
      </c>
      <c r="E50" s="43">
        <f>IF(OR($B50="",$D50=""),"",$D50-$C$5)</f>
        <v/>
      </c>
      <c r="F50" s="44">
        <f>IF($B50="","",IF($D50="","No",IF($D50-$C$5&lt;=3,"Yes","No")))</f>
        <v/>
      </c>
      <c r="G50" s="45">
        <f>IF($B50="","",IF($C50="","Unsorted",IF($C50="High",IF($F50="Yes","Do","Schedule"),IF($F50="Yes","Delegate","Drop"))))</f>
        <v/>
      </c>
      <c r="K50" s="46">
        <f>IF($G50="Do",IF($D50="",90000,$D50)+ROW()/100000,"")</f>
        <v/>
      </c>
      <c r="L50" s="46">
        <f>IF($G50="Schedule",IF($D50="",90000,$D50)+ROW()/100000,"")</f>
        <v/>
      </c>
      <c r="M50" s="46">
        <f>IF($G50="Delegate",IF($D50="",90000,$D50)+ROW()/100000,"")</f>
        <v/>
      </c>
      <c r="N50" s="46">
        <f>IF($G50="Drop",IF($D50="",90000,$D50)+ROW()/100000,"")</f>
        <v/>
      </c>
    </row>
    <row r="51" ht="19" customHeight="1">
      <c r="B51" s="40" t="inlineStr">
        <is>
          <t>Prepare 1:1 agendas for next week</t>
        </is>
      </c>
      <c r="C51" s="41" t="inlineStr">
        <is>
          <t>High</t>
        </is>
      </c>
      <c r="D51" s="42">
        <f>DATE(2026,10,12)</f>
        <v/>
      </c>
      <c r="E51" s="43">
        <f>IF(OR($B51="",$D51=""),"",$D51-$C$5)</f>
        <v/>
      </c>
      <c r="F51" s="44">
        <f>IF($B51="","",IF($D51="","No",IF($D51-$C$5&lt;=3,"Yes","No")))</f>
        <v/>
      </c>
      <c r="G51" s="45">
        <f>IF($B51="","",IF($C51="","Unsorted",IF($C51="High",IF($F51="Yes","Do","Schedule"),IF($F51="Yes","Delegate","Drop"))))</f>
        <v/>
      </c>
      <c r="K51" s="46">
        <f>IF($G51="Do",IF($D51="",90000,$D51)+ROW()/100000,"")</f>
        <v/>
      </c>
      <c r="L51" s="46">
        <f>IF($G51="Schedule",IF($D51="",90000,$D51)+ROW()/100000,"")</f>
        <v/>
      </c>
      <c r="M51" s="46">
        <f>IF($G51="Delegate",IF($D51="",90000,$D51)+ROW()/100000,"")</f>
        <v/>
      </c>
      <c r="N51" s="46">
        <f>IF($G51="Drop",IF($D51="",90000,$D51)+ROW()/100000,"")</f>
        <v/>
      </c>
    </row>
    <row r="52" ht="19" customHeight="1">
      <c r="B52" s="40" t="inlineStr">
        <is>
          <t>Plan team offsite agenda</t>
        </is>
      </c>
      <c r="C52" s="41" t="inlineStr">
        <is>
          <t>High</t>
        </is>
      </c>
      <c r="D52" s="42">
        <f>DATE(2026,10,23)</f>
        <v/>
      </c>
      <c r="E52" s="43">
        <f>IF(OR($B52="",$D52=""),"",$D52-$C$5)</f>
        <v/>
      </c>
      <c r="F52" s="44">
        <f>IF($B52="","",IF($D52="","No",IF($D52-$C$5&lt;=3,"Yes","No")))</f>
        <v/>
      </c>
      <c r="G52" s="45">
        <f>IF($B52="","",IF($C52="","Unsorted",IF($C52="High",IF($F52="Yes","Do","Schedule"),IF($F52="Yes","Delegate","Drop"))))</f>
        <v/>
      </c>
      <c r="K52" s="46">
        <f>IF($G52="Do",IF($D52="",90000,$D52)+ROW()/100000,"")</f>
        <v/>
      </c>
      <c r="L52" s="46">
        <f>IF($G52="Schedule",IF($D52="",90000,$D52)+ROW()/100000,"")</f>
        <v/>
      </c>
      <c r="M52" s="46">
        <f>IF($G52="Delegate",IF($D52="",90000,$D52)+ROW()/100000,"")</f>
        <v/>
      </c>
      <c r="N52" s="46">
        <f>IF($G52="Drop",IF($D52="",90000,$D52)+ROW()/100000,"")</f>
        <v/>
      </c>
    </row>
    <row r="53" ht="19" customHeight="1">
      <c r="B53" s="40" t="inlineStr">
        <is>
          <t>Rewrite onboarding guide</t>
        </is>
      </c>
      <c r="C53" s="41" t="inlineStr">
        <is>
          <t>High</t>
        </is>
      </c>
      <c r="D53" s="42">
        <f>DATE(2026,10,28)</f>
        <v/>
      </c>
      <c r="E53" s="43">
        <f>IF(OR($B53="",$D53=""),"",$D53-$C$5)</f>
        <v/>
      </c>
      <c r="F53" s="44">
        <f>IF($B53="","",IF($D53="","No",IF($D53-$C$5&lt;=3,"Yes","No")))</f>
        <v/>
      </c>
      <c r="G53" s="45">
        <f>IF($B53="","",IF($C53="","Unsorted",IF($C53="High",IF($F53="Yes","Do","Schedule"),IF($F53="Yes","Delegate","Drop"))))</f>
        <v/>
      </c>
      <c r="K53" s="46">
        <f>IF($G53="Do",IF($D53="",90000,$D53)+ROW()/100000,"")</f>
        <v/>
      </c>
      <c r="L53" s="46">
        <f>IF($G53="Schedule",IF($D53="",90000,$D53)+ROW()/100000,"")</f>
        <v/>
      </c>
      <c r="M53" s="46">
        <f>IF($G53="Delegate",IF($D53="",90000,$D53)+ROW()/100000,"")</f>
        <v/>
      </c>
      <c r="N53" s="46">
        <f>IF($G53="Drop",IF($D53="",90000,$D53)+ROW()/100000,"")</f>
        <v/>
      </c>
    </row>
    <row r="54" ht="19" customHeight="1">
      <c r="B54" s="40" t="inlineStr">
        <is>
          <t>Outline annual goals review</t>
        </is>
      </c>
      <c r="C54" s="41" t="inlineStr">
        <is>
          <t>High</t>
        </is>
      </c>
      <c r="D54" s="42">
        <f>DATE(2026,10,30)</f>
        <v/>
      </c>
      <c r="E54" s="43">
        <f>IF(OR($B54="",$D54=""),"",$D54-$C$5)</f>
        <v/>
      </c>
      <c r="F54" s="44">
        <f>IF($B54="","",IF($D54="","No",IF($D54-$C$5&lt;=3,"Yes","No")))</f>
        <v/>
      </c>
      <c r="G54" s="45">
        <f>IF($B54="","",IF($C54="","Unsorted",IF($C54="High",IF($F54="Yes","Do","Schedule"),IF($F54="Yes","Delegate","Drop"))))</f>
        <v/>
      </c>
      <c r="K54" s="46">
        <f>IF($G54="Do",IF($D54="",90000,$D54)+ROW()/100000,"")</f>
        <v/>
      </c>
      <c r="L54" s="46">
        <f>IF($G54="Schedule",IF($D54="",90000,$D54)+ROW()/100000,"")</f>
        <v/>
      </c>
      <c r="M54" s="46">
        <f>IF($G54="Delegate",IF($D54="",90000,$D54)+ROW()/100000,"")</f>
        <v/>
      </c>
      <c r="N54" s="46">
        <f>IF($G54="Drop",IF($D54="",90000,$D54)+ROW()/100000,"")</f>
        <v/>
      </c>
    </row>
    <row r="55" ht="19" customHeight="1">
      <c r="B55" s="40" t="inlineStr">
        <is>
          <t>Explore workflow automation options</t>
        </is>
      </c>
      <c r="C55" s="41" t="inlineStr">
        <is>
          <t>High</t>
        </is>
      </c>
      <c r="D55" s="42" t="n"/>
      <c r="E55" s="43">
        <f>IF(OR($B55="",$D55=""),"",$D55-$C$5)</f>
        <v/>
      </c>
      <c r="F55" s="44">
        <f>IF($B55="","",IF($D55="","No",IF($D55-$C$5&lt;=3,"Yes","No")))</f>
        <v/>
      </c>
      <c r="G55" s="45">
        <f>IF($B55="","",IF($C55="","Unsorted",IF($C55="High",IF($F55="Yes","Do","Schedule"),IF($F55="Yes","Delegate","Drop"))))</f>
        <v/>
      </c>
      <c r="K55" s="46">
        <f>IF($G55="Do",IF($D55="",90000,$D55)+ROW()/100000,"")</f>
        <v/>
      </c>
      <c r="L55" s="46">
        <f>IF($G55="Schedule",IF($D55="",90000,$D55)+ROW()/100000,"")</f>
        <v/>
      </c>
      <c r="M55" s="46">
        <f>IF($G55="Delegate",IF($D55="",90000,$D55)+ROW()/100000,"")</f>
        <v/>
      </c>
      <c r="N55" s="46">
        <f>IF($G55="Drop",IF($D55="",90000,$D55)+ROW()/100000,"")</f>
        <v/>
      </c>
    </row>
    <row r="56" ht="19" customHeight="1">
      <c r="B56" s="40" t="inlineStr">
        <is>
          <t>Build client follow-up tracker</t>
        </is>
      </c>
      <c r="C56" s="41" t="inlineStr">
        <is>
          <t>High</t>
        </is>
      </c>
      <c r="D56" s="42">
        <f>DATE(2026,10,21)</f>
        <v/>
      </c>
      <c r="E56" s="43">
        <f>IF(OR($B56="",$D56=""),"",$D56-$C$5)</f>
        <v/>
      </c>
      <c r="F56" s="44">
        <f>IF($B56="","",IF($D56="","No",IF($D56-$C$5&lt;=3,"Yes","No")))</f>
        <v/>
      </c>
      <c r="G56" s="45">
        <f>IF($B56="","",IF($C56="","Unsorted",IF($C56="High",IF($F56="Yes","Do","Schedule"),IF($F56="Yes","Delegate","Drop"))))</f>
        <v/>
      </c>
      <c r="K56" s="46">
        <f>IF($G56="Do",IF($D56="",90000,$D56)+ROW()/100000,"")</f>
        <v/>
      </c>
      <c r="L56" s="46">
        <f>IF($G56="Schedule",IF($D56="",90000,$D56)+ROW()/100000,"")</f>
        <v/>
      </c>
      <c r="M56" s="46">
        <f>IF($G56="Delegate",IF($D56="",90000,$D56)+ROW()/100000,"")</f>
        <v/>
      </c>
      <c r="N56" s="46">
        <f>IF($G56="Drop",IF($D56="",90000,$D56)+ROW()/100000,"")</f>
        <v/>
      </c>
    </row>
    <row r="57" ht="19" customHeight="1">
      <c r="B57" s="40" t="inlineStr">
        <is>
          <t>Draft vendor comparison summary</t>
        </is>
      </c>
      <c r="C57" s="41" t="inlineStr">
        <is>
          <t>High</t>
        </is>
      </c>
      <c r="D57" s="42">
        <f>DATE(2026,10,24)</f>
        <v/>
      </c>
      <c r="E57" s="43">
        <f>IF(OR($B57="",$D57=""),"",$D57-$C$5)</f>
        <v/>
      </c>
      <c r="F57" s="44">
        <f>IF($B57="","",IF($D57="","No",IF($D57-$C$5&lt;=3,"Yes","No")))</f>
        <v/>
      </c>
      <c r="G57" s="45">
        <f>IF($B57="","",IF($C57="","Unsorted",IF($C57="High",IF($F57="Yes","Do","Schedule"),IF($F57="Yes","Delegate","Drop"))))</f>
        <v/>
      </c>
      <c r="K57" s="46">
        <f>IF($G57="Do",IF($D57="",90000,$D57)+ROW()/100000,"")</f>
        <v/>
      </c>
      <c r="L57" s="46">
        <f>IF($G57="Schedule",IF($D57="",90000,$D57)+ROW()/100000,"")</f>
        <v/>
      </c>
      <c r="M57" s="46">
        <f>IF($G57="Delegate",IF($D57="",90000,$D57)+ROW()/100000,"")</f>
        <v/>
      </c>
      <c r="N57" s="46">
        <f>IF($G57="Drop",IF($D57="",90000,$D57)+ROW()/100000,"")</f>
        <v/>
      </c>
    </row>
    <row r="58" ht="19" customHeight="1">
      <c r="B58" s="40" t="inlineStr">
        <is>
          <t>Book conference room for workshop</t>
        </is>
      </c>
      <c r="C58" s="41" t="inlineStr">
        <is>
          <t>Low</t>
        </is>
      </c>
      <c r="D58" s="42">
        <f>DATE(2026,10,9)</f>
        <v/>
      </c>
      <c r="E58" s="43">
        <f>IF(OR($B58="",$D58=""),"",$D58-$C$5)</f>
        <v/>
      </c>
      <c r="F58" s="44">
        <f>IF($B58="","",IF($D58="","No",IF($D58-$C$5&lt;=3,"Yes","No")))</f>
        <v/>
      </c>
      <c r="G58" s="45">
        <f>IF($B58="","",IF($C58="","Unsorted",IF($C58="High",IF($F58="Yes","Do","Schedule"),IF($F58="Yes","Delegate","Drop"))))</f>
        <v/>
      </c>
      <c r="K58" s="46">
        <f>IF($G58="Do",IF($D58="",90000,$D58)+ROW()/100000,"")</f>
        <v/>
      </c>
      <c r="L58" s="46">
        <f>IF($G58="Schedule",IF($D58="",90000,$D58)+ROW()/100000,"")</f>
        <v/>
      </c>
      <c r="M58" s="46">
        <f>IF($G58="Delegate",IF($D58="",90000,$D58)+ROW()/100000,"")</f>
        <v/>
      </c>
      <c r="N58" s="46">
        <f>IF($G58="Drop",IF($D58="",90000,$D58)+ROW()/100000,"")</f>
        <v/>
      </c>
    </row>
    <row r="59" ht="19" customHeight="1">
      <c r="B59" s="40" t="inlineStr">
        <is>
          <t>Collect timesheet corrections</t>
        </is>
      </c>
      <c r="C59" s="41" t="inlineStr">
        <is>
          <t>Low</t>
        </is>
      </c>
      <c r="D59" s="42">
        <f>DATE(2026,10,8)</f>
        <v/>
      </c>
      <c r="E59" s="43">
        <f>IF(OR($B59="",$D59=""),"",$D59-$C$5)</f>
        <v/>
      </c>
      <c r="F59" s="44">
        <f>IF($B59="","",IF($D59="","No",IF($D59-$C$5&lt;=3,"Yes","No")))</f>
        <v/>
      </c>
      <c r="G59" s="45">
        <f>IF($B59="","",IF($C59="","Unsorted",IF($C59="High",IF($F59="Yes","Do","Schedule"),IF($F59="Yes","Delegate","Drop"))))</f>
        <v/>
      </c>
      <c r="K59" s="46">
        <f>IF($G59="Do",IF($D59="",90000,$D59)+ROW()/100000,"")</f>
        <v/>
      </c>
      <c r="L59" s="46">
        <f>IF($G59="Schedule",IF($D59="",90000,$D59)+ROW()/100000,"")</f>
        <v/>
      </c>
      <c r="M59" s="46">
        <f>IF($G59="Delegate",IF($D59="",90000,$D59)+ROW()/100000,"")</f>
        <v/>
      </c>
      <c r="N59" s="46">
        <f>IF($G59="Drop",IF($D59="",90000,$D59)+ROW()/100000,"")</f>
        <v/>
      </c>
    </row>
    <row r="60" ht="19" customHeight="1">
      <c r="B60" s="40" t="inlineStr">
        <is>
          <t>Send client follow-up emails</t>
        </is>
      </c>
      <c r="C60" s="41" t="inlineStr">
        <is>
          <t>Low</t>
        </is>
      </c>
      <c r="D60" s="42">
        <f>DATE(2026,10,10)</f>
        <v/>
      </c>
      <c r="E60" s="43">
        <f>IF(OR($B60="",$D60=""),"",$D60-$C$5)</f>
        <v/>
      </c>
      <c r="F60" s="44">
        <f>IF($B60="","",IF($D60="","No",IF($D60-$C$5&lt;=3,"Yes","No")))</f>
        <v/>
      </c>
      <c r="G60" s="45">
        <f>IF($B60="","",IF($C60="","Unsorted",IF($C60="High",IF($F60="Yes","Do","Schedule"),IF($F60="Yes","Delegate","Drop"))))</f>
        <v/>
      </c>
      <c r="K60" s="46">
        <f>IF($G60="Do",IF($D60="",90000,$D60)+ROW()/100000,"")</f>
        <v/>
      </c>
      <c r="L60" s="46">
        <f>IF($G60="Schedule",IF($D60="",90000,$D60)+ROW()/100000,"")</f>
        <v/>
      </c>
      <c r="M60" s="46">
        <f>IF($G60="Delegate",IF($D60="",90000,$D60)+ROW()/100000,"")</f>
        <v/>
      </c>
      <c r="N60" s="46">
        <f>IF($G60="Drop",IF($D60="",90000,$D60)+ROW()/100000,"")</f>
        <v/>
      </c>
    </row>
    <row r="61" ht="19" customHeight="1">
      <c r="B61" s="40" t="inlineStr">
        <is>
          <t>Format monthly metrics report</t>
        </is>
      </c>
      <c r="C61" s="41" t="inlineStr">
        <is>
          <t>Low</t>
        </is>
      </c>
      <c r="D61" s="42">
        <f>DATE(2026,10,7)</f>
        <v/>
      </c>
      <c r="E61" s="43">
        <f>IF(OR($B61="",$D61=""),"",$D61-$C$5)</f>
        <v/>
      </c>
      <c r="F61" s="44">
        <f>IF($B61="","",IF($D61="","No",IF($D61-$C$5&lt;=3,"Yes","No")))</f>
        <v/>
      </c>
      <c r="G61" s="45">
        <f>IF($B61="","",IF($C61="","Unsorted",IF($C61="High",IF($F61="Yes","Do","Schedule"),IF($F61="Yes","Delegate","Drop"))))</f>
        <v/>
      </c>
      <c r="K61" s="46">
        <f>IF($G61="Do",IF($D61="",90000,$D61)+ROW()/100000,"")</f>
        <v/>
      </c>
      <c r="L61" s="46">
        <f>IF($G61="Schedule",IF($D61="",90000,$D61)+ROW()/100000,"")</f>
        <v/>
      </c>
      <c r="M61" s="46">
        <f>IF($G61="Delegate",IF($D61="",90000,$D61)+ROW()/100000,"")</f>
        <v/>
      </c>
      <c r="N61" s="46">
        <f>IF($G61="Drop",IF($D61="",90000,$D61)+ROW()/100000,"")</f>
        <v/>
      </c>
    </row>
    <row r="62" ht="19" customHeight="1">
      <c r="B62" s="40" t="inlineStr">
        <is>
          <t>Update shared contact list</t>
        </is>
      </c>
      <c r="C62" s="41" t="inlineStr">
        <is>
          <t>Low</t>
        </is>
      </c>
      <c r="D62" s="42">
        <f>DATE(2026,10,2)</f>
        <v/>
      </c>
      <c r="E62" s="43">
        <f>IF(OR($B62="",$D62=""),"",$D62-$C$5)</f>
        <v/>
      </c>
      <c r="F62" s="44">
        <f>IF($B62="","",IF($D62="","No",IF($D62-$C$5&lt;=3,"Yes","No")))</f>
        <v/>
      </c>
      <c r="G62" s="45">
        <f>IF($B62="","",IF($C62="","Unsorted",IF($C62="High",IF($F62="Yes","Do","Schedule"),IF($F62="Yes","Delegate","Drop"))))</f>
        <v/>
      </c>
      <c r="K62" s="46">
        <f>IF($G62="Do",IF($D62="",90000,$D62)+ROW()/100000,"")</f>
        <v/>
      </c>
      <c r="L62" s="46">
        <f>IF($G62="Schedule",IF($D62="",90000,$D62)+ROW()/100000,"")</f>
        <v/>
      </c>
      <c r="M62" s="46">
        <f>IF($G62="Delegate",IF($D62="",90000,$D62)+ROW()/100000,"")</f>
        <v/>
      </c>
      <c r="N62" s="46">
        <f>IF($G62="Drop",IF($D62="",90000,$D62)+ROW()/100000,"")</f>
        <v/>
      </c>
    </row>
    <row r="63" ht="19" customHeight="1">
      <c r="B63" s="40" t="inlineStr">
        <is>
          <t>Order team supplies</t>
        </is>
      </c>
      <c r="C63" s="41" t="inlineStr">
        <is>
          <t>Low</t>
        </is>
      </c>
      <c r="D63" s="42">
        <f>DATE(2026,10,1)</f>
        <v/>
      </c>
      <c r="E63" s="43">
        <f>IF(OR($B63="",$D63=""),"",$D63-$C$5)</f>
        <v/>
      </c>
      <c r="F63" s="44">
        <f>IF($B63="","",IF($D63="","No",IF($D63-$C$5&lt;=3,"Yes","No")))</f>
        <v/>
      </c>
      <c r="G63" s="45">
        <f>IF($B63="","",IF($C63="","Unsorted",IF($C63="High",IF($F63="Yes","Do","Schedule"),IF($F63="Yes","Delegate","Drop"))))</f>
        <v/>
      </c>
      <c r="K63" s="46">
        <f>IF($G63="Do",IF($D63="",90000,$D63)+ROW()/100000,"")</f>
        <v/>
      </c>
      <c r="L63" s="46">
        <f>IF($G63="Schedule",IF($D63="",90000,$D63)+ROW()/100000,"")</f>
        <v/>
      </c>
      <c r="M63" s="46">
        <f>IF($G63="Delegate",IF($D63="",90000,$D63)+ROW()/100000,"")</f>
        <v/>
      </c>
      <c r="N63" s="46">
        <f>IF($G63="Drop",IF($D63="",90000,$D63)+ROW()/100000,"")</f>
        <v/>
      </c>
    </row>
    <row r="64" ht="19" customHeight="1">
      <c r="B64" s="40" t="inlineStr">
        <is>
          <t>Set up recurring status meeting</t>
        </is>
      </c>
      <c r="C64" s="41" t="inlineStr">
        <is>
          <t>Low</t>
        </is>
      </c>
      <c r="D64" s="42">
        <f>DATE(2026,10,3)</f>
        <v/>
      </c>
      <c r="E64" s="43">
        <f>IF(OR($B64="",$D64=""),"",$D64-$C$5)</f>
        <v/>
      </c>
      <c r="F64" s="44">
        <f>IF($B64="","",IF($D64="","No",IF($D64-$C$5&lt;=3,"Yes","No")))</f>
        <v/>
      </c>
      <c r="G64" s="45">
        <f>IF($B64="","",IF($C64="","Unsorted",IF($C64="High",IF($F64="Yes","Do","Schedule"),IF($F64="Yes","Delegate","Drop"))))</f>
        <v/>
      </c>
      <c r="K64" s="46">
        <f>IF($G64="Do",IF($D64="",90000,$D64)+ROW()/100000,"")</f>
        <v/>
      </c>
      <c r="L64" s="46">
        <f>IF($G64="Schedule",IF($D64="",90000,$D64)+ROW()/100000,"")</f>
        <v/>
      </c>
      <c r="M64" s="46">
        <f>IF($G64="Delegate",IF($D64="",90000,$D64)+ROW()/100000,"")</f>
        <v/>
      </c>
      <c r="N64" s="46">
        <f>IF($G64="Drop",IF($D64="",90000,$D64)+ROW()/100000,"")</f>
        <v/>
      </c>
    </row>
    <row r="65" ht="19" customHeight="1">
      <c r="B65" s="40" t="inlineStr">
        <is>
          <t>Reorganize shared drive folders</t>
        </is>
      </c>
      <c r="C65" s="41" t="inlineStr">
        <is>
          <t>Low</t>
        </is>
      </c>
      <c r="D65" s="42" t="n"/>
      <c r="E65" s="43">
        <f>IF(OR($B65="",$D65=""),"",$D65-$C$5)</f>
        <v/>
      </c>
      <c r="F65" s="44">
        <f>IF($B65="","",IF($D65="","No",IF($D65-$C$5&lt;=3,"Yes","No")))</f>
        <v/>
      </c>
      <c r="G65" s="45">
        <f>IF($B65="","",IF($C65="","Unsorted",IF($C65="High",IF($F65="Yes","Do","Schedule"),IF($F65="Yes","Delegate","Drop"))))</f>
        <v/>
      </c>
      <c r="K65" s="46">
        <f>IF($G65="Do",IF($D65="",90000,$D65)+ROW()/100000,"")</f>
        <v/>
      </c>
      <c r="L65" s="46">
        <f>IF($G65="Schedule",IF($D65="",90000,$D65)+ROW()/100000,"")</f>
        <v/>
      </c>
      <c r="M65" s="46">
        <f>IF($G65="Delegate",IF($D65="",90000,$D65)+ROW()/100000,"")</f>
        <v/>
      </c>
      <c r="N65" s="46">
        <f>IF($G65="Drop",IF($D65="",90000,$D65)+ROW()/100000,"")</f>
        <v/>
      </c>
    </row>
    <row r="66" ht="19" customHeight="1">
      <c r="B66" s="40" t="inlineStr">
        <is>
          <t>Attend optional vendor webinar</t>
        </is>
      </c>
      <c r="C66" s="41" t="inlineStr">
        <is>
          <t>Low</t>
        </is>
      </c>
      <c r="D66" s="42">
        <f>DATE(2026,10,15)</f>
        <v/>
      </c>
      <c r="E66" s="43">
        <f>IF(OR($B66="",$D66=""),"",$D66-$C$5)</f>
        <v/>
      </c>
      <c r="F66" s="44">
        <f>IF($B66="","",IF($D66="","No",IF($D66-$C$5&lt;=3,"Yes","No")))</f>
        <v/>
      </c>
      <c r="G66" s="45">
        <f>IF($B66="","",IF($C66="","Unsorted",IF($C66="High",IF($F66="Yes","Do","Schedule"),IF($F66="Yes","Delegate","Drop"))))</f>
        <v/>
      </c>
      <c r="K66" s="46">
        <f>IF($G66="Do",IF($D66="",90000,$D66)+ROW()/100000,"")</f>
        <v/>
      </c>
      <c r="L66" s="46">
        <f>IF($G66="Schedule",IF($D66="",90000,$D66)+ROW()/100000,"")</f>
        <v/>
      </c>
      <c r="M66" s="46">
        <f>IF($G66="Delegate",IF($D66="",90000,$D66)+ROW()/100000,"")</f>
        <v/>
      </c>
      <c r="N66" s="46">
        <f>IF($G66="Drop",IF($D66="",90000,$D66)+ROW()/100000,"")</f>
        <v/>
      </c>
    </row>
    <row r="67" ht="19" customHeight="1">
      <c r="B67" s="40" t="inlineStr">
        <is>
          <t>Redesign team newsletter template</t>
        </is>
      </c>
      <c r="C67" s="41" t="inlineStr">
        <is>
          <t>Low</t>
        </is>
      </c>
      <c r="D67" s="42" t="n"/>
      <c r="E67" s="43">
        <f>IF(OR($B67="",$D67=""),"",$D67-$C$5)</f>
        <v/>
      </c>
      <c r="F67" s="44">
        <f>IF($B67="","",IF($D67="","No",IF($D67-$C$5&lt;=3,"Yes","No")))</f>
        <v/>
      </c>
      <c r="G67" s="45">
        <f>IF($B67="","",IF($C67="","Unsorted",IF($C67="High",IF($F67="Yes","Do","Schedule"),IF($F67="Yes","Delegate","Drop"))))</f>
        <v/>
      </c>
      <c r="K67" s="46">
        <f>IF($G67="Do",IF($D67="",90000,$D67)+ROW()/100000,"")</f>
        <v/>
      </c>
      <c r="L67" s="46">
        <f>IF($G67="Schedule",IF($D67="",90000,$D67)+ROW()/100000,"")</f>
        <v/>
      </c>
      <c r="M67" s="46">
        <f>IF($G67="Delegate",IF($D67="",90000,$D67)+ROW()/100000,"")</f>
        <v/>
      </c>
      <c r="N67" s="46">
        <f>IF($G67="Drop",IF($D67="",90000,$D67)+ROW()/100000,"")</f>
        <v/>
      </c>
    </row>
    <row r="68" ht="19" customHeight="1">
      <c r="B68" s="40" t="inlineStr">
        <is>
          <t>Rename old project files</t>
        </is>
      </c>
      <c r="C68" s="41" t="inlineStr">
        <is>
          <t>Low</t>
        </is>
      </c>
      <c r="D68" s="42">
        <f>DATE(2026,10,31)</f>
        <v/>
      </c>
      <c r="E68" s="43">
        <f>IF(OR($B68="",$D68=""),"",$D68-$C$5)</f>
        <v/>
      </c>
      <c r="F68" s="44">
        <f>IF($B68="","",IF($D68="","No",IF($D68-$C$5&lt;=3,"Yes","No")))</f>
        <v/>
      </c>
      <c r="G68" s="45">
        <f>IF($B68="","",IF($C68="","Unsorted",IF($C68="High",IF($F68="Yes","Do","Schedule"),IF($F68="Yes","Delegate","Drop"))))</f>
        <v/>
      </c>
      <c r="K68" s="46">
        <f>IF($G68="Do",IF($D68="",90000,$D68)+ROW()/100000,"")</f>
        <v/>
      </c>
      <c r="L68" s="46">
        <f>IF($G68="Schedule",IF($D68="",90000,$D68)+ROW()/100000,"")</f>
        <v/>
      </c>
      <c r="M68" s="46">
        <f>IF($G68="Delegate",IF($D68="",90000,$D68)+ROW()/100000,"")</f>
        <v/>
      </c>
      <c r="N68" s="46">
        <f>IF($G68="Drop",IF($D68="",90000,$D68)+ROW()/100000,"")</f>
        <v/>
      </c>
    </row>
    <row r="69" ht="19" customHeight="1">
      <c r="B69" s="40" t="inlineStr">
        <is>
          <t>Tidy archived meeting notes</t>
        </is>
      </c>
      <c r="C69" s="41" t="inlineStr">
        <is>
          <t>Low</t>
        </is>
      </c>
      <c r="D69" s="42">
        <f>DATE(2026,10,22)</f>
        <v/>
      </c>
      <c r="E69" s="43">
        <f>IF(OR($B69="",$D69=""),"",$D69-$C$5)</f>
        <v/>
      </c>
      <c r="F69" s="44">
        <f>IF($B69="","",IF($D69="","No",IF($D69-$C$5&lt;=3,"Yes","No")))</f>
        <v/>
      </c>
      <c r="G69" s="45">
        <f>IF($B69="","",IF($C69="","Unsorted",IF($C69="High",IF($F69="Yes","Do","Schedule"),IF($F69="Yes","Delegate","Drop"))))</f>
        <v/>
      </c>
      <c r="K69" s="46">
        <f>IF($G69="Do",IF($D69="",90000,$D69)+ROW()/100000,"")</f>
        <v/>
      </c>
      <c r="L69" s="46">
        <f>IF($G69="Schedule",IF($D69="",90000,$D69)+ROW()/100000,"")</f>
        <v/>
      </c>
      <c r="M69" s="46">
        <f>IF($G69="Delegate",IF($D69="",90000,$D69)+ROW()/100000,"")</f>
        <v/>
      </c>
      <c r="N69" s="46">
        <f>IF($G69="Drop",IF($D69="",90000,$D69)+ROW()/100000,"")</f>
        <v/>
      </c>
    </row>
    <row r="70" ht="19" customHeight="1">
      <c r="B70" s="40" t="n"/>
      <c r="C70" s="41" t="n"/>
      <c r="D70" s="42" t="n"/>
      <c r="E70" s="43">
        <f>IF(OR($B70="",$D70=""),"",$D70-$C$5)</f>
        <v/>
      </c>
      <c r="F70" s="44">
        <f>IF($B70="","",IF($D70="","No",IF($D70-$C$5&lt;=3,"Yes","No")))</f>
        <v/>
      </c>
      <c r="G70" s="45">
        <f>IF($B70="","",IF($C70="","Unsorted",IF($C70="High",IF($F70="Yes","Do","Schedule"),IF($F70="Yes","Delegate","Drop"))))</f>
        <v/>
      </c>
      <c r="K70" s="46">
        <f>IF($G70="Do",IF($D70="",90000,$D70)+ROW()/100000,"")</f>
        <v/>
      </c>
      <c r="L70" s="46">
        <f>IF($G70="Schedule",IF($D70="",90000,$D70)+ROW()/100000,"")</f>
        <v/>
      </c>
      <c r="M70" s="46">
        <f>IF($G70="Delegate",IF($D70="",90000,$D70)+ROW()/100000,"")</f>
        <v/>
      </c>
      <c r="N70" s="46">
        <f>IF($G70="Drop",IF($D70="",90000,$D70)+ROW()/100000,"")</f>
        <v/>
      </c>
    </row>
    <row r="71" ht="19" customHeight="1">
      <c r="B71" s="40" t="n"/>
      <c r="C71" s="41" t="n"/>
      <c r="D71" s="42" t="n"/>
      <c r="E71" s="43">
        <f>IF(OR($B71="",$D71=""),"",$D71-$C$5)</f>
        <v/>
      </c>
      <c r="F71" s="44">
        <f>IF($B71="","",IF($D71="","No",IF($D71-$C$5&lt;=3,"Yes","No")))</f>
        <v/>
      </c>
      <c r="G71" s="45">
        <f>IF($B71="","",IF($C71="","Unsorted",IF($C71="High",IF($F71="Yes","Do","Schedule"),IF($F71="Yes","Delegate","Drop"))))</f>
        <v/>
      </c>
      <c r="K71" s="46">
        <f>IF($G71="Do",IF($D71="",90000,$D71)+ROW()/100000,"")</f>
        <v/>
      </c>
      <c r="L71" s="46">
        <f>IF($G71="Schedule",IF($D71="",90000,$D71)+ROW()/100000,"")</f>
        <v/>
      </c>
      <c r="M71" s="46">
        <f>IF($G71="Delegate",IF($D71="",90000,$D71)+ROW()/100000,"")</f>
        <v/>
      </c>
      <c r="N71" s="46">
        <f>IF($G71="Drop",IF($D71="",90000,$D71)+ROW()/100000,"")</f>
        <v/>
      </c>
    </row>
    <row r="72" ht="19" customHeight="1">
      <c r="B72" s="40" t="n"/>
      <c r="C72" s="41" t="n"/>
      <c r="D72" s="42" t="n"/>
      <c r="E72" s="43">
        <f>IF(OR($B72="",$D72=""),"",$D72-$C$5)</f>
        <v/>
      </c>
      <c r="F72" s="44">
        <f>IF($B72="","",IF($D72="","No",IF($D72-$C$5&lt;=3,"Yes","No")))</f>
        <v/>
      </c>
      <c r="G72" s="45">
        <f>IF($B72="","",IF($C72="","Unsorted",IF($C72="High",IF($F72="Yes","Do","Schedule"),IF($F72="Yes","Delegate","Drop"))))</f>
        <v/>
      </c>
      <c r="K72" s="46">
        <f>IF($G72="Do",IF($D72="",90000,$D72)+ROW()/100000,"")</f>
        <v/>
      </c>
      <c r="L72" s="46">
        <f>IF($G72="Schedule",IF($D72="",90000,$D72)+ROW()/100000,"")</f>
        <v/>
      </c>
      <c r="M72" s="46">
        <f>IF($G72="Delegate",IF($D72="",90000,$D72)+ROW()/100000,"")</f>
        <v/>
      </c>
      <c r="N72" s="46">
        <f>IF($G72="Drop",IF($D72="",90000,$D72)+ROW()/100000,"")</f>
        <v/>
      </c>
    </row>
    <row r="73" ht="19" customHeight="1">
      <c r="B73" s="40" t="n"/>
      <c r="C73" s="41" t="n"/>
      <c r="D73" s="42" t="n"/>
      <c r="E73" s="43">
        <f>IF(OR($B73="",$D73=""),"",$D73-$C$5)</f>
        <v/>
      </c>
      <c r="F73" s="44">
        <f>IF($B73="","",IF($D73="","No",IF($D73-$C$5&lt;=3,"Yes","No")))</f>
        <v/>
      </c>
      <c r="G73" s="45">
        <f>IF($B73="","",IF($C73="","Unsorted",IF($C73="High",IF($F73="Yes","Do","Schedule"),IF($F73="Yes","Delegate","Drop"))))</f>
        <v/>
      </c>
      <c r="K73" s="46">
        <f>IF($G73="Do",IF($D73="",90000,$D73)+ROW()/100000,"")</f>
        <v/>
      </c>
      <c r="L73" s="46">
        <f>IF($G73="Schedule",IF($D73="",90000,$D73)+ROW()/100000,"")</f>
        <v/>
      </c>
      <c r="M73" s="46">
        <f>IF($G73="Delegate",IF($D73="",90000,$D73)+ROW()/100000,"")</f>
        <v/>
      </c>
      <c r="N73" s="46">
        <f>IF($G73="Drop",IF($D73="",90000,$D73)+ROW()/100000,"")</f>
        <v/>
      </c>
    </row>
    <row r="74" ht="19" customHeight="1">
      <c r="B74" s="40" t="n"/>
      <c r="C74" s="41" t="n"/>
      <c r="D74" s="42" t="n"/>
      <c r="E74" s="43">
        <f>IF(OR($B74="",$D74=""),"",$D74-$C$5)</f>
        <v/>
      </c>
      <c r="F74" s="44">
        <f>IF($B74="","",IF($D74="","No",IF($D74-$C$5&lt;=3,"Yes","No")))</f>
        <v/>
      </c>
      <c r="G74" s="45">
        <f>IF($B74="","",IF($C74="","Unsorted",IF($C74="High",IF($F74="Yes","Do","Schedule"),IF($F74="Yes","Delegate","Drop"))))</f>
        <v/>
      </c>
      <c r="K74" s="46">
        <f>IF($G74="Do",IF($D74="",90000,$D74)+ROW()/100000,"")</f>
        <v/>
      </c>
      <c r="L74" s="46">
        <f>IF($G74="Schedule",IF($D74="",90000,$D74)+ROW()/100000,"")</f>
        <v/>
      </c>
      <c r="M74" s="46">
        <f>IF($G74="Delegate",IF($D74="",90000,$D74)+ROW()/100000,"")</f>
        <v/>
      </c>
      <c r="N74" s="46">
        <f>IF($G74="Drop",IF($D74="",90000,$D74)+ROW()/100000,"")</f>
        <v/>
      </c>
    </row>
    <row r="75" ht="19" customHeight="1">
      <c r="B75" s="40" t="n"/>
      <c r="C75" s="41" t="n"/>
      <c r="D75" s="42" t="n"/>
      <c r="E75" s="43">
        <f>IF(OR($B75="",$D75=""),"",$D75-$C$5)</f>
        <v/>
      </c>
      <c r="F75" s="44">
        <f>IF($B75="","",IF($D75="","No",IF($D75-$C$5&lt;=3,"Yes","No")))</f>
        <v/>
      </c>
      <c r="G75" s="45">
        <f>IF($B75="","",IF($C75="","Unsorted",IF($C75="High",IF($F75="Yes","Do","Schedule"),IF($F75="Yes","Delegate","Drop"))))</f>
        <v/>
      </c>
      <c r="K75" s="46">
        <f>IF($G75="Do",IF($D75="",90000,$D75)+ROW()/100000,"")</f>
        <v/>
      </c>
      <c r="L75" s="46">
        <f>IF($G75="Schedule",IF($D75="",90000,$D75)+ROW()/100000,"")</f>
        <v/>
      </c>
      <c r="M75" s="46">
        <f>IF($G75="Delegate",IF($D75="",90000,$D75)+ROW()/100000,"")</f>
        <v/>
      </c>
      <c r="N75" s="46">
        <f>IF($G75="Drop",IF($D75="",90000,$D75)+ROW()/100000,"")</f>
        <v/>
      </c>
    </row>
    <row r="76" ht="19" customHeight="1">
      <c r="B76" s="40" t="n"/>
      <c r="C76" s="41" t="n"/>
      <c r="D76" s="42" t="n"/>
      <c r="E76" s="43">
        <f>IF(OR($B76="",$D76=""),"",$D76-$C$5)</f>
        <v/>
      </c>
      <c r="F76" s="44">
        <f>IF($B76="","",IF($D76="","No",IF($D76-$C$5&lt;=3,"Yes","No")))</f>
        <v/>
      </c>
      <c r="G76" s="45">
        <f>IF($B76="","",IF($C76="","Unsorted",IF($C76="High",IF($F76="Yes","Do","Schedule"),IF($F76="Yes","Delegate","Drop"))))</f>
        <v/>
      </c>
      <c r="K76" s="46">
        <f>IF($G76="Do",IF($D76="",90000,$D76)+ROW()/100000,"")</f>
        <v/>
      </c>
      <c r="L76" s="46">
        <f>IF($G76="Schedule",IF($D76="",90000,$D76)+ROW()/100000,"")</f>
        <v/>
      </c>
      <c r="M76" s="46">
        <f>IF($G76="Delegate",IF($D76="",90000,$D76)+ROW()/100000,"")</f>
        <v/>
      </c>
      <c r="N76" s="46">
        <f>IF($G76="Drop",IF($D76="",90000,$D76)+ROW()/100000,"")</f>
        <v/>
      </c>
    </row>
    <row r="77" ht="19" customHeight="1">
      <c r="B77" s="40" t="n"/>
      <c r="C77" s="41" t="n"/>
      <c r="D77" s="42" t="n"/>
      <c r="E77" s="43">
        <f>IF(OR($B77="",$D77=""),"",$D77-$C$5)</f>
        <v/>
      </c>
      <c r="F77" s="44">
        <f>IF($B77="","",IF($D77="","No",IF($D77-$C$5&lt;=3,"Yes","No")))</f>
        <v/>
      </c>
      <c r="G77" s="45">
        <f>IF($B77="","",IF($C77="","Unsorted",IF($C77="High",IF($F77="Yes","Do","Schedule"),IF($F77="Yes","Delegate","Drop"))))</f>
        <v/>
      </c>
      <c r="K77" s="46">
        <f>IF($G77="Do",IF($D77="",90000,$D77)+ROW()/100000,"")</f>
        <v/>
      </c>
      <c r="L77" s="46">
        <f>IF($G77="Schedule",IF($D77="",90000,$D77)+ROW()/100000,"")</f>
        <v/>
      </c>
      <c r="M77" s="46">
        <f>IF($G77="Delegate",IF($D77="",90000,$D77)+ROW()/100000,"")</f>
        <v/>
      </c>
      <c r="N77" s="46">
        <f>IF($G77="Drop",IF($D77="",90000,$D77)+ROW()/100000,"")</f>
        <v/>
      </c>
    </row>
    <row r="78" ht="19" customHeight="1">
      <c r="B78" s="40" t="n"/>
      <c r="C78" s="41" t="n"/>
      <c r="D78" s="42" t="n"/>
      <c r="E78" s="43">
        <f>IF(OR($B78="",$D78=""),"",$D78-$C$5)</f>
        <v/>
      </c>
      <c r="F78" s="44">
        <f>IF($B78="","",IF($D78="","No",IF($D78-$C$5&lt;=3,"Yes","No")))</f>
        <v/>
      </c>
      <c r="G78" s="45">
        <f>IF($B78="","",IF($C78="","Unsorted",IF($C78="High",IF($F78="Yes","Do","Schedule"),IF($F78="Yes","Delegate","Drop"))))</f>
        <v/>
      </c>
      <c r="K78" s="46">
        <f>IF($G78="Do",IF($D78="",90000,$D78)+ROW()/100000,"")</f>
        <v/>
      </c>
      <c r="L78" s="46">
        <f>IF($G78="Schedule",IF($D78="",90000,$D78)+ROW()/100000,"")</f>
        <v/>
      </c>
      <c r="M78" s="46">
        <f>IF($G78="Delegate",IF($D78="",90000,$D78)+ROW()/100000,"")</f>
        <v/>
      </c>
      <c r="N78" s="46">
        <f>IF($G78="Drop",IF($D78="",90000,$D78)+ROW()/100000,"")</f>
        <v/>
      </c>
    </row>
    <row r="79" ht="19" customHeight="1">
      <c r="B79" s="40" t="n"/>
      <c r="C79" s="41" t="n"/>
      <c r="D79" s="42" t="n"/>
      <c r="E79" s="43">
        <f>IF(OR($B79="",$D79=""),"",$D79-$C$5)</f>
        <v/>
      </c>
      <c r="F79" s="44">
        <f>IF($B79="","",IF($D79="","No",IF($D79-$C$5&lt;=3,"Yes","No")))</f>
        <v/>
      </c>
      <c r="G79" s="45">
        <f>IF($B79="","",IF($C79="","Unsorted",IF($C79="High",IF($F79="Yes","Do","Schedule"),IF($F79="Yes","Delegate","Drop"))))</f>
        <v/>
      </c>
      <c r="K79" s="46">
        <f>IF($G79="Do",IF($D79="",90000,$D79)+ROW()/100000,"")</f>
        <v/>
      </c>
      <c r="L79" s="46">
        <f>IF($G79="Schedule",IF($D79="",90000,$D79)+ROW()/100000,"")</f>
        <v/>
      </c>
      <c r="M79" s="46">
        <f>IF($G79="Delegate",IF($D79="",90000,$D79)+ROW()/100000,"")</f>
        <v/>
      </c>
      <c r="N79" s="46">
        <f>IF($G79="Drop",IF($D79="",90000,$D79)+ROW()/100000,"")</f>
        <v/>
      </c>
    </row>
    <row r="80" ht="19" customHeight="1">
      <c r="B80" s="40" t="n"/>
      <c r="C80" s="41" t="n"/>
      <c r="D80" s="42" t="n"/>
      <c r="E80" s="43">
        <f>IF(OR($B80="",$D80=""),"",$D80-$C$5)</f>
        <v/>
      </c>
      <c r="F80" s="44">
        <f>IF($B80="","",IF($D80="","No",IF($D80-$C$5&lt;=3,"Yes","No")))</f>
        <v/>
      </c>
      <c r="G80" s="45">
        <f>IF($B80="","",IF($C80="","Unsorted",IF($C80="High",IF($F80="Yes","Do","Schedule"),IF($F80="Yes","Delegate","Drop"))))</f>
        <v/>
      </c>
      <c r="K80" s="46">
        <f>IF($G80="Do",IF($D80="",90000,$D80)+ROW()/100000,"")</f>
        <v/>
      </c>
      <c r="L80" s="46">
        <f>IF($G80="Schedule",IF($D80="",90000,$D80)+ROW()/100000,"")</f>
        <v/>
      </c>
      <c r="M80" s="46">
        <f>IF($G80="Delegate",IF($D80="",90000,$D80)+ROW()/100000,"")</f>
        <v/>
      </c>
      <c r="N80" s="46">
        <f>IF($G80="Drop",IF($D80="",90000,$D80)+ROW()/100000,"")</f>
        <v/>
      </c>
    </row>
  </sheetData>
  <mergeCells count="38">
    <mergeCell ref="B2:G2"/>
    <mergeCell ref="D11:F11"/>
    <mergeCell ref="D13:F13"/>
    <mergeCell ref="D27:F27"/>
    <mergeCell ref="B7:C7"/>
    <mergeCell ref="D32:F32"/>
    <mergeCell ref="B1:G1"/>
    <mergeCell ref="D17:F17"/>
    <mergeCell ref="D16:F16"/>
    <mergeCell ref="B38:G38"/>
    <mergeCell ref="B21:C21"/>
    <mergeCell ref="D28:F28"/>
    <mergeCell ref="D12:F12"/>
    <mergeCell ref="D18:F18"/>
    <mergeCell ref="D9:F9"/>
    <mergeCell ref="D30:F30"/>
    <mergeCell ref="D8:F8"/>
    <mergeCell ref="D25:F25"/>
    <mergeCell ref="D15:F15"/>
    <mergeCell ref="D33:F33"/>
    <mergeCell ref="B6:G6"/>
    <mergeCell ref="D24:F24"/>
    <mergeCell ref="D14:F14"/>
    <mergeCell ref="D29:F29"/>
    <mergeCell ref="D23:F23"/>
    <mergeCell ref="D36:G36"/>
    <mergeCell ref="D35:F35"/>
    <mergeCell ref="D21:G21"/>
    <mergeCell ref="D26:F26"/>
    <mergeCell ref="D20:F20"/>
    <mergeCell ref="D34:F34"/>
    <mergeCell ref="D10:F10"/>
    <mergeCell ref="D19:F19"/>
    <mergeCell ref="D31:F31"/>
    <mergeCell ref="D7:G7"/>
    <mergeCell ref="B36:C36"/>
    <mergeCell ref="B39:G39"/>
    <mergeCell ref="D4:G4"/>
  </mergeCells>
  <conditionalFormatting sqref="C10:C20">
    <cfRule type="expression" priority="1" dxfId="0">
      <formula>LEFT($C10,1)="!"</formula>
    </cfRule>
  </conditionalFormatting>
  <conditionalFormatting sqref="G10:G20">
    <cfRule type="expression" priority="2" dxfId="0">
      <formula>LEFT($G10,1)="!"</formula>
    </cfRule>
  </conditionalFormatting>
  <conditionalFormatting sqref="C25:C35">
    <cfRule type="expression" priority="3" dxfId="0">
      <formula>LEFT($C25,1)="!"</formula>
    </cfRule>
  </conditionalFormatting>
  <conditionalFormatting sqref="G25:G35">
    <cfRule type="expression" priority="4" dxfId="0">
      <formula>LEFT($G25,1)="!"</formula>
    </cfRule>
  </conditionalFormatting>
  <conditionalFormatting sqref="G41:G80">
    <cfRule type="cellIs" priority="5" operator="equal" dxfId="1">
      <formula>"Do"</formula>
    </cfRule>
    <cfRule type="cellIs" priority="6" operator="equal" dxfId="2">
      <formula>"Schedule"</formula>
    </cfRule>
    <cfRule type="cellIs" priority="7" operator="equal" dxfId="3">
      <formula>"Delegate"</formula>
    </cfRule>
    <cfRule type="cellIs" priority="8" operator="equal" dxfId="4">
      <formula>"Drop"</formula>
    </cfRule>
  </conditionalFormatting>
  <conditionalFormatting sqref="F41:F80">
    <cfRule type="cellIs" priority="9" operator="equal" dxfId="0">
      <formula>"Yes"</formula>
    </cfRule>
  </conditionalFormatting>
  <dataValidations count="2">
    <dataValidation sqref="C41:C80" showDropDown="0" showInputMessage="0" showErrorMessage="1" allowBlank="1" errorTitle="Pick from the list" error="Pick one of the values in the dropdown: High, Low." type="list" errorStyle="stop">
      <formula1>"High,Low"</formula1>
    </dataValidation>
    <dataValidation sqref="D41:D80" showDropDown="0" showInputMessage="0" showErrorMessage="1" allowBlank="1" errorTitle="Enter a number" error="Enter a date, like 10/14/2026." type="decimal" errorStyle="stop" operator="greaterThan">
      <formula1>36526</formula1>
    </dataValidation>
  </dataValidations>
  <printOptions horizontalCentered="1"/>
  <pageMargins left="0.5" right="0.5" top="0.5" bottom="0.5" header="0.3" footer="0.3"/>
  <pageSetup orientation="portrait" paperSize="1" fitToHeight="0" fitToWidth="1"/>
</worksheet>
</file>

<file path=xl/worksheets/sheet2.xml><?xml version="1.0" encoding="utf-8"?>
<worksheet xmlns="http://schemas.openxmlformats.org/spreadsheetml/2006/main">
  <sheetPr>
    <outlinePr summaryBelow="1" summaryRight="1"/>
    <pageSetUpPr fitToPage="1"/>
  </sheetPr>
  <dimension ref="B1:B14"/>
  <sheetViews>
    <sheetView showGridLines="0" workbookViewId="0">
      <selection activeCell="A1" sqref="A1"/>
    </sheetView>
  </sheetViews>
  <sheetFormatPr baseColWidth="8" defaultRowHeight="15"/>
  <cols>
    <col width="3" customWidth="1" min="1" max="1"/>
    <col width="100" customWidth="1" min="2" max="2"/>
  </cols>
  <sheetData>
    <row r="1" ht="32" customHeight="1">
      <c r="B1" s="47" t="inlineStr">
        <is>
          <t>EISENHOWER MATRIX — FREE STARTER</t>
        </is>
      </c>
    </row>
    <row r="2" ht="39.5" customHeight="1">
      <c r="B2" s="48" t="inlineStr">
        <is>
          <t>A free matrix that sorts itself: type what is on your plate and when it is due, and the four boxes show what to do, schedule, hand off and drop.</t>
        </is>
      </c>
    </row>
    <row r="4" ht="23.75" customHeight="1">
      <c r="B4" s="49" t="inlineStr">
        <is>
          <t>HOW IT WORKS</t>
        </is>
      </c>
    </row>
    <row r="5" ht="39.5" customHeight="1">
      <c r="B5" s="50" t="inlineStr">
        <is>
          <t>1.  Type each task in the YOUR TASKS list on the Matrix tab, over the fictional example. Clear the Task, Importance and Due date of any example row you don't reuse.</t>
        </is>
      </c>
    </row>
    <row r="6" ht="23.75" customHeight="1">
      <c r="B6" s="50" t="inlineStr">
        <is>
          <t>2.  Set its importance (High or Low) and its due date.</t>
        </is>
      </c>
    </row>
    <row r="7" ht="39.5" customHeight="1">
      <c r="B7" s="50" t="inlineStr">
        <is>
          <t>3.  Read the boxes. A task due within 3 days, or already overdue, is urgent. Important + urgent = Do. Important, not urgent = Schedule. Urgent, not important = Delegate. Neither = Drop.</t>
        </is>
      </c>
    </row>
    <row r="8" ht="23.75" customHeight="1">
      <c r="B8" s="48" t="inlineStr">
        <is>
          <t>The as-of date is set so the example sorts as designed. Clear it and the file uses today's date.</t>
        </is>
      </c>
    </row>
    <row r="10" ht="23.75" customHeight="1">
      <c r="B10" s="49" t="inlineStr">
        <is>
          <t>WANT MORE?</t>
        </is>
      </c>
    </row>
    <row r="11" ht="71" customHeight="1">
      <c r="B11" s="51" t="inlineStr">
        <is>
          <t>The full Eisenhower Matrix &amp; Delegation Planner adds a per-person hand-off record with follow-up dates and an overdue list, a weekly look-back at what its deadline pulled into Do, your Do hours against the time you have, an overview of the whole matrix, and an urgency cutoff you can change to suit your week.</t>
        </is>
      </c>
    </row>
    <row r="12" ht="23.75" customHeight="1">
      <c r="B12" s="52" t="inlineStr">
        <is>
          <t>→ See the full Eisenhower Matrix &amp; Delegation Planner</t>
        </is>
      </c>
    </row>
    <row r="14" ht="22" customHeight="1">
      <c r="B14" s="53" t="inlineStr">
        <is>
          <t>The example tasks are fictional and illustrative. A planning tool, not HR or legal advice.</t>
        </is>
      </c>
    </row>
  </sheetData>
  <hyperlinks>
    <hyperlink xmlns:r="http://schemas.openxmlformats.org/officeDocument/2006/relationships" ref="B12" r:id="rId1"/>
  </hyperlinks>
  <printOptions horizontalCentered="1"/>
  <pageMargins left="0.5" right="0.5" top="0.5" bottom="0.5" header="0.3" footer="0.3"/>
  <pageSetup orientation="portrait"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itle xmlns:dc="http://purl.org/dc/elements/1.1/">Eisenhower Matrix — Free Starter — Ardent Workshop</dc:title>
  <dc:subject xmlns:dc="http://purl.org/dc/elements/1.1/">A free one-tab Eisenhower matrix that sorts tasks by importance and due date</dc:subject>
  <dcterms:created xmlns:dcterms="http://purl.org/dc/terms/" xmlns:xsi="http://www.w3.org/2001/XMLSchema-instance" xsi:type="dcterms:W3CDTF">2026-10-05T00:00:00Z</dcterms:created>
  <dcterms:modified xmlns:dcterms="http://purl.org/dc/terms/" xmlns:xsi="http://www.w3.org/2001/XMLSchema-instance" xsi:type="dcterms:W3CDTF">2026-10-05T00:00:00Z</dcterms:modified>
</cp:coreProperties>
</file>