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coration Cost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$#,##0.00"/>
    <numFmt numFmtId="165" formatCode="$#,##0.000"/>
    <numFmt numFmtId="166" formatCode="0.000"/>
    <numFmt numFmtId="167" formatCode="$#,##0"/>
    <numFmt numFmtId="168" formatCode="#,##0.0"/>
  </numFmts>
  <fonts count="20">
    <font>
      <name val="Calibri"/>
      <family val="2"/>
      <color theme="1"/>
      <sz val="11"/>
      <scheme val="minor"/>
    </font>
    <font>
      <name val="Calibri"/>
      <b val="1"/>
      <color rgb="001A2744"/>
      <sz val="17"/>
    </font>
    <font>
      <name val="Calibri"/>
      <b val="1"/>
      <color rgb="002A7F8E"/>
      <sz val="11"/>
    </font>
    <font>
      <name val="Calibri"/>
      <i val="1"/>
      <color rgb="005C6470"/>
      <sz val="9.5"/>
    </font>
    <font>
      <name val="Calibri"/>
      <b val="1"/>
      <color rgb="001A2744"/>
      <sz val="10.5"/>
    </font>
    <font>
      <name val="Calibri"/>
      <b val="1"/>
      <color rgb="002A2F3A"/>
      <sz val="12"/>
    </font>
    <font>
      <name val="Calibri"/>
      <i val="1"/>
      <color rgb="005C6470"/>
      <sz val="9"/>
    </font>
    <font>
      <name val="Calibri"/>
      <b val="1"/>
      <color rgb="001A2744"/>
      <sz val="11"/>
    </font>
    <font>
      <name val="Calibri"/>
      <b val="1"/>
      <color rgb="00FFFFFF"/>
      <sz val="9.5"/>
    </font>
    <font>
      <name val="Calibri"/>
      <b val="1"/>
      <color rgb="002A2F3A"/>
      <sz val="9.5"/>
    </font>
    <font>
      <name val="Calibri"/>
      <color rgb="002A2F3A"/>
      <sz val="9.5"/>
    </font>
    <font>
      <name val="Calibri"/>
      <b val="1"/>
      <color rgb="002A2F3A"/>
      <sz val="10"/>
    </font>
    <font>
      <name val="Calibri"/>
      <color rgb="002A2F3A"/>
      <sz val="10"/>
    </font>
    <font>
      <name val="Calibri"/>
      <i val="1"/>
      <color rgb="001F6A78"/>
      <sz val="9"/>
    </font>
    <font>
      <name val="Calibri"/>
      <color rgb="001F6A78"/>
      <sz val="10"/>
    </font>
    <font>
      <name val="Calibri"/>
      <b val="1"/>
      <color rgb="001F6A78"/>
      <sz val="10"/>
    </font>
    <font>
      <name val="Calibri"/>
      <b val="1"/>
      <color rgb="001A2744"/>
      <sz val="10"/>
    </font>
    <font>
      <name val="Calibri"/>
      <i val="1"/>
      <color rgb="005C6470"/>
      <sz val="10"/>
    </font>
    <font>
      <name val="Calibri"/>
      <b val="1"/>
      <color rgb="001F6A78"/>
      <sz val="11"/>
      <u val="single"/>
    </font>
    <font>
      <name val="Calibri"/>
      <b val="1"/>
      <color rgb="001F6A78"/>
      <sz val="10"/>
      <u val="single"/>
    </font>
  </fonts>
  <fills count="6">
    <fill>
      <patternFill/>
    </fill>
    <fill>
      <patternFill patternType="gray125"/>
    </fill>
    <fill>
      <patternFill patternType="solid">
        <fgColor rgb="00FEF6E9"/>
      </patternFill>
    </fill>
    <fill>
      <patternFill patternType="solid">
        <fgColor rgb="00FDF1DD"/>
      </patternFill>
    </fill>
    <fill>
      <patternFill patternType="solid">
        <fgColor rgb="001A2744"/>
      </patternFill>
    </fill>
    <fill>
      <patternFill patternType="solid">
        <fgColor rgb="00EAF3F4"/>
      </patternFill>
    </fill>
  </fills>
  <borders count="4">
    <border>
      <left/>
      <right/>
      <top/>
      <bottom/>
      <diagonal/>
    </border>
    <border>
      <left style="thin">
        <color rgb="00E5E1D8"/>
      </left>
      <right style="thin">
        <color rgb="00E5E1D8"/>
      </right>
      <top style="thin">
        <color rgb="00E5E1D8"/>
      </top>
      <bottom style="thin">
        <color rgb="00E5E1D8"/>
      </bottom>
    </border>
    <border>
      <bottom style="thin">
        <color rgb="00E5E1D8"/>
      </bottom>
    </border>
    <border>
      <left style="thin">
        <color rgb="00E5E1D8"/>
      </left>
      <right style="thin">
        <color rgb="00E5E1D8"/>
      </right>
      <bottom style="thin">
        <color rgb="00E5E1D8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horizontal="right" vertical="center"/>
    </xf>
    <xf numFmtId="164" fontId="5" fillId="2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center" wrapText="1"/>
    </xf>
    <xf numFmtId="9" fontId="5" fillId="2" borderId="1" applyAlignment="1" pivotButton="0" quotePrefix="0" xfId="0">
      <alignment horizontal="center" vertical="center"/>
    </xf>
    <xf numFmtId="0" fontId="7" fillId="3" borderId="0" applyAlignment="1" pivotButton="0" quotePrefix="0" xfId="0">
      <alignment vertical="center" wrapText="1"/>
    </xf>
    <xf numFmtId="0" fontId="8" fillId="4" borderId="0" applyAlignment="1" pivotButton="0" quotePrefix="0" xfId="0">
      <alignment horizontal="left" vertical="center" wrapText="1"/>
    </xf>
    <xf numFmtId="0" fontId="9" fillId="2" borderId="2" applyAlignment="1" pivotButton="0" quotePrefix="0" xfId="0">
      <alignment horizontal="left" vertical="center" wrapText="1"/>
    </xf>
    <xf numFmtId="0" fontId="10" fillId="2" borderId="2" applyAlignment="1" pivotButton="0" quotePrefix="0" xfId="0">
      <alignment horizontal="left" vertical="center" wrapText="1"/>
    </xf>
    <xf numFmtId="165" fontId="10" fillId="2" borderId="2" applyAlignment="1" pivotButton="0" quotePrefix="0" xfId="0">
      <alignment horizontal="center" vertical="center"/>
    </xf>
    <xf numFmtId="164" fontId="10" fillId="2" borderId="2" applyAlignment="1" pivotButton="0" quotePrefix="0" xfId="0">
      <alignment horizontal="center" vertical="center"/>
    </xf>
    <xf numFmtId="9" fontId="10" fillId="2" borderId="2" applyAlignment="1" pivotButton="0" quotePrefix="0" xfId="0">
      <alignment horizontal="center" vertical="center"/>
    </xf>
    <xf numFmtId="2" fontId="10" fillId="2" borderId="2" applyAlignment="1" pivotButton="0" quotePrefix="0" xfId="0">
      <alignment horizontal="center" vertical="center"/>
    </xf>
    <xf numFmtId="166" fontId="10" fillId="2" borderId="2" applyAlignment="1" pivotButton="0" quotePrefix="0" xfId="0">
      <alignment horizontal="center" vertical="center"/>
    </xf>
    <xf numFmtId="167" fontId="10" fillId="2" borderId="2" applyAlignment="1" pivotButton="0" quotePrefix="0" xfId="0">
      <alignment horizontal="center" vertical="center"/>
    </xf>
    <xf numFmtId="0" fontId="10" fillId="2" borderId="2" applyAlignment="1" pivotButton="0" quotePrefix="0" xfId="0">
      <alignment horizontal="center" vertical="center"/>
    </xf>
    <xf numFmtId="3" fontId="10" fillId="2" borderId="2" applyAlignment="1" pivotButton="0" quotePrefix="0" xfId="0">
      <alignment horizontal="center" vertical="center"/>
    </xf>
    <xf numFmtId="0" fontId="11" fillId="2" borderId="2" applyAlignment="1" pivotButton="0" quotePrefix="0" xfId="0">
      <alignment vertical="center" wrapText="1"/>
    </xf>
    <xf numFmtId="0" fontId="10" fillId="2" borderId="2" applyAlignment="1" pivotButton="0" quotePrefix="0" xfId="0">
      <alignment vertical="center" wrapText="1"/>
    </xf>
    <xf numFmtId="168" fontId="12" fillId="2" borderId="2" applyAlignment="1" pivotButton="0" quotePrefix="0" xfId="0">
      <alignment horizontal="center" vertical="center"/>
    </xf>
    <xf numFmtId="0" fontId="13" fillId="5" borderId="3" applyAlignment="1" pivotButton="0" quotePrefix="0" xfId="0">
      <alignment vertical="center" wrapText="1"/>
    </xf>
    <xf numFmtId="3" fontId="12" fillId="2" borderId="2" applyAlignment="1" pivotButton="0" quotePrefix="0" xfId="0">
      <alignment horizontal="center" vertical="center"/>
    </xf>
    <xf numFmtId="164" fontId="14" fillId="5" borderId="3" applyAlignment="1" pivotButton="0" quotePrefix="0" xfId="0">
      <alignment horizontal="center" vertical="center"/>
    </xf>
    <xf numFmtId="2" fontId="14" fillId="5" borderId="3" applyAlignment="1" pivotButton="0" quotePrefix="0" xfId="0">
      <alignment horizontal="center" vertical="center"/>
    </xf>
    <xf numFmtId="164" fontId="15" fillId="5" borderId="3" applyAlignment="1" pivotButton="0" quotePrefix="0" xfId="0">
      <alignment horizontal="center" vertical="center"/>
    </xf>
    <xf numFmtId="164" fontId="16" fillId="3" borderId="3" applyAlignment="1" pivotButton="0" quotePrefix="0" xfId="0">
      <alignment horizontal="center" vertical="center"/>
    </xf>
    <xf numFmtId="0" fontId="17" fillId="0" borderId="0" applyAlignment="1" pivotButton="0" quotePrefix="0" xfId="0">
      <alignment vertical="top" wrapText="1"/>
    </xf>
    <xf numFmtId="0" fontId="7" fillId="3" borderId="0" pivotButton="0" quotePrefix="0" xfId="0"/>
    <xf numFmtId="0" fontId="12" fillId="0" borderId="0" applyAlignment="1" pivotButton="0" quotePrefix="0" xfId="0">
      <alignment vertical="top" wrapText="1"/>
    </xf>
    <xf numFmtId="0" fontId="18" fillId="5" borderId="0" pivotButton="0" quotePrefix="0" xfId="0"/>
    <xf numFmtId="0" fontId="19" fillId="5" borderId="0" applyAlignment="1" pivotButton="0" quotePrefix="0" xfId="0">
      <alignment wrapText="1"/>
    </xf>
    <xf numFmtId="0" fontId="19" fillId="0" borderId="0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ardentworkshop.com/products/custom-apparel-dtf-and-embroidery-shop-order-and-pricing-workbook/?utm_source=free_decoration_cost_calculator&amp;utm_medium=lead_magnet&amp;utm_campaign=custom_apparel_shop_order_and_pricing_workbook&amp;utm_content=lite_xlsx" TargetMode="External" Id="rId1"/><Relationship Type="http://schemas.openxmlformats.org/officeDocument/2006/relationships/hyperlink" Target="https://www.ardentseller.app/resources/hourly-rate-pricing-calculator?utm_source=free_decoration_cost_calculator&amp;utm_medium=lead_magnet&amp;utm_campaign=custom_apparel_shop_order_and_pricing_workbook&amp;utm_content=lite_xlsx_seller" TargetMode="External" Id="rId2"/><Relationship Type="http://schemas.openxmlformats.org/officeDocument/2006/relationships/hyperlink" Target="https://www.ardentworkshop.com/?utm_source=free_decoration_cost_calculator&amp;utm_medium=lead_magnet&amp;utm_campaign=custom_apparel_shop_order_and_pricing_workbook&amp;utm_content=lite_xlsx_home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3"/>
  <sheetViews>
    <sheetView showGridLines="0" workbookViewId="0">
      <pane ySplit="18" topLeftCell="A19" activePane="bottomLeft" state="frozen"/>
      <selection pane="bottomLeft" activeCell="A1" sqref="A1"/>
    </sheetView>
  </sheetViews>
  <sheetFormatPr baseColWidth="8" defaultRowHeight="15"/>
  <cols>
    <col width="30" customWidth="1" min="1" max="1"/>
    <col width="21" customWidth="1" min="2" max="2"/>
    <col width="9" customWidth="1" min="3" max="3"/>
    <col width="18" customWidth="1" min="4" max="4"/>
    <col width="10" customWidth="1" min="5" max="5"/>
    <col width="12" customWidth="1" min="6" max="6"/>
    <col width="12" customWidth="1" min="7" max="7"/>
    <col width="13" customWidth="1" min="8" max="8"/>
    <col width="12" customWidth="1" min="9" max="9"/>
    <col width="12" customWidth="1" min="10" max="10"/>
    <col width="11" customWidth="1" min="11" max="11"/>
    <col width="11" customWidth="1" min="12" max="12"/>
  </cols>
  <sheetData>
    <row r="1" ht="26" customHeight="1">
      <c r="A1" s="1" t="inlineStr">
        <is>
          <t>THE DECORATION COST CALCULATOR</t>
        </is>
      </c>
    </row>
    <row r="2" ht="24" customHeight="1">
      <c r="A2" s="2" t="inlineStr">
        <is>
          <t>A free tool from Ardent Workshop  ·  price DTF, vinyl, screen print, embroidery, sublimation and pressed transfers in the units each one actually bills in</t>
        </is>
      </c>
    </row>
    <row r="3" ht="48" customHeight="1">
      <c r="A3" s="3" t="inlineStr">
        <is>
          <t>Set your two rates below, then type a design's size into the calculator. The light-orange cells are yours to fill in; the pale-teal ones marked (auto) calculate — leave those alone, because typing over one deletes its formula. Machine cost applies for as long as the station is tied up, hands-on minutes included. Six worked examples are pre-filled, one per method, so nothing is blank when you open it.</t>
        </is>
      </c>
    </row>
    <row r="5" ht="34" customHeight="1">
      <c r="A5" s="4" t="inlineStr">
        <is>
          <t>Your loaded shop rate (per hour)  →</t>
        </is>
      </c>
      <c r="C5" s="5" t="n">
        <v>43.5</v>
      </c>
      <c r="D5" s="6" t="inlineStr">
        <is>
          <t>Your own pay rate PLUS what an hour of having a shop costs. The full workbook works this out from your overhead and your production hours; here, enter it.</t>
        </is>
      </c>
    </row>
    <row r="6" ht="24" customHeight="1">
      <c r="A6" s="4" t="inlineStr">
        <is>
          <t>Target gross margin  →</t>
        </is>
      </c>
      <c r="C6" s="7" t="n">
        <v>0.5</v>
      </c>
      <c r="D6" s="6" t="inlineStr">
        <is>
          <t>The share of the selling price left after the job's own cost. 50% means price = cost x 2.</t>
        </is>
      </c>
    </row>
    <row r="8" ht="22" customHeight="1">
      <c r="A8" s="8" t="inlineStr">
        <is>
          <t>THE SIX METHODS, COSTED IN THEIR OWN UNITS — correct these from your own invoices</t>
        </is>
      </c>
    </row>
    <row r="9" ht="40" customHeight="1">
      <c r="A9" s="9" t="inlineStr">
        <is>
          <t>Method</t>
        </is>
      </c>
      <c r="B9" s="9" t="inlineStr">
        <is>
          <t>The size number means</t>
        </is>
      </c>
      <c r="C9" s="9" t="inlineStr">
        <is>
          <t>Material $/unit</t>
        </is>
      </c>
      <c r="D9" s="9" t="inlineStr">
        <is>
          <t>Material $/pc</t>
        </is>
      </c>
      <c r="E9" s="9" t="inlineStr">
        <is>
          <t>Waste %</t>
        </is>
      </c>
      <c r="F9" s="9" t="inlineStr">
        <is>
          <t>Operator min/pc</t>
        </is>
      </c>
      <c r="G9" s="9" t="inlineStr">
        <is>
          <t>Operator min/unit</t>
        </is>
      </c>
      <c r="H9" s="9" t="inlineStr">
        <is>
          <t>Machine min/unit</t>
        </is>
      </c>
      <c r="I9" s="9" t="inlineStr">
        <is>
          <t>Machine $/hr</t>
        </is>
      </c>
      <c r="J9" s="9" t="inlineStr">
        <is>
          <t>Setup $</t>
        </is>
      </c>
      <c r="K9" s="9" t="inlineStr">
        <is>
          <t>Setup per</t>
        </is>
      </c>
      <c r="L9" s="9" t="inlineStr">
        <is>
          <t>Setup min</t>
        </is>
      </c>
    </row>
    <row r="10" ht="30" customHeight="1">
      <c r="A10" s="10" t="inlineStr">
        <is>
          <t>DTF transfer</t>
        </is>
      </c>
      <c r="B10" s="11" t="inlineStr">
        <is>
          <t>Square inches of transfer</t>
        </is>
      </c>
      <c r="C10" s="12" t="n">
        <v>0.012</v>
      </c>
      <c r="D10" s="13" t="n">
        <v>0</v>
      </c>
      <c r="E10" s="14" t="n">
        <v>0.15</v>
      </c>
      <c r="F10" s="15" t="n">
        <v>0.9</v>
      </c>
      <c r="G10" s="16" t="n">
        <v>0.004</v>
      </c>
      <c r="H10" s="15" t="n">
        <v>0</v>
      </c>
      <c r="I10" s="13" t="n">
        <v>6</v>
      </c>
      <c r="J10" s="17" t="n">
        <v>0</v>
      </c>
      <c r="K10" s="18" t="inlineStr">
        <is>
          <t>Design</t>
        </is>
      </c>
      <c r="L10" s="19" t="n">
        <v>4</v>
      </c>
    </row>
    <row r="11" ht="30" customHeight="1">
      <c r="A11" s="10" t="inlineStr">
        <is>
          <t>Heat-transfer vinyl</t>
        </is>
      </c>
      <c r="B11" s="11" t="inlineStr">
        <is>
          <t>Square inches of vinyl</t>
        </is>
      </c>
      <c r="C11" s="12" t="n">
        <v>0.02</v>
      </c>
      <c r="D11" s="13" t="n">
        <v>0.03</v>
      </c>
      <c r="E11" s="14" t="n">
        <v>0.25</v>
      </c>
      <c r="F11" s="15" t="n">
        <v>1.2</v>
      </c>
      <c r="G11" s="16" t="n">
        <v>0.03</v>
      </c>
      <c r="H11" s="15" t="n">
        <v>0</v>
      </c>
      <c r="I11" s="13" t="n">
        <v>3.5</v>
      </c>
      <c r="J11" s="17" t="n">
        <v>0</v>
      </c>
      <c r="K11" s="18" t="inlineStr">
        <is>
          <t>Design</t>
        </is>
      </c>
      <c r="L11" s="19" t="n">
        <v>6</v>
      </c>
    </row>
    <row r="12" ht="30" customHeight="1">
      <c r="A12" s="10" t="inlineStr">
        <is>
          <t>Screen print</t>
        </is>
      </c>
      <c r="B12" s="11" t="inlineStr">
        <is>
          <t>Ink colors</t>
        </is>
      </c>
      <c r="C12" s="12" t="n">
        <v>0.06</v>
      </c>
      <c r="D12" s="13" t="n">
        <v>0.02</v>
      </c>
      <c r="E12" s="14" t="n">
        <v>0.08</v>
      </c>
      <c r="F12" s="15" t="n">
        <v>0.25</v>
      </c>
      <c r="G12" s="16" t="n">
        <v>0.12</v>
      </c>
      <c r="H12" s="15" t="n">
        <v>0</v>
      </c>
      <c r="I12" s="13" t="n">
        <v>4</v>
      </c>
      <c r="J12" s="17" t="n">
        <v>22</v>
      </c>
      <c r="K12" s="18" t="inlineStr">
        <is>
          <t>Unit</t>
        </is>
      </c>
      <c r="L12" s="19" t="n">
        <v>16</v>
      </c>
    </row>
    <row r="13" ht="30" customHeight="1">
      <c r="A13" s="10" t="inlineStr">
        <is>
          <t>Embroidery</t>
        </is>
      </c>
      <c r="B13" s="11" t="inlineStr">
        <is>
          <t>Thousands of stitches</t>
        </is>
      </c>
      <c r="C13" s="12" t="n">
        <v>0.14</v>
      </c>
      <c r="D13" s="13" t="n">
        <v>0.22</v>
      </c>
      <c r="E13" s="14" t="n">
        <v>0.1</v>
      </c>
      <c r="F13" s="15" t="n">
        <v>1.8</v>
      </c>
      <c r="G13" s="16" t="n">
        <v>0.12</v>
      </c>
      <c r="H13" s="15" t="n">
        <v>1.35</v>
      </c>
      <c r="I13" s="13" t="n">
        <v>9</v>
      </c>
      <c r="J13" s="17" t="n">
        <v>28</v>
      </c>
      <c r="K13" s="18" t="inlineStr">
        <is>
          <t>Design</t>
        </is>
      </c>
      <c r="L13" s="19" t="n">
        <v>8</v>
      </c>
    </row>
    <row r="14" ht="30" customHeight="1">
      <c r="A14" s="10" t="inlineStr">
        <is>
          <t>Sublimation</t>
        </is>
      </c>
      <c r="B14" s="11" t="inlineStr">
        <is>
          <t>Square inches of print</t>
        </is>
      </c>
      <c r="C14" s="12" t="n">
        <v>0.011</v>
      </c>
      <c r="D14" s="13" t="n">
        <v>0.05</v>
      </c>
      <c r="E14" s="14" t="n">
        <v>0.12</v>
      </c>
      <c r="F14" s="15" t="n">
        <v>1.5</v>
      </c>
      <c r="G14" s="16" t="n">
        <v>0.005</v>
      </c>
      <c r="H14" s="15" t="n">
        <v>0</v>
      </c>
      <c r="I14" s="13" t="n">
        <v>5</v>
      </c>
      <c r="J14" s="17" t="n">
        <v>0</v>
      </c>
      <c r="K14" s="18" t="inlineStr">
        <is>
          <t>Design</t>
        </is>
      </c>
      <c r="L14" s="19" t="n">
        <v>5</v>
      </c>
    </row>
    <row r="15" ht="30" customHeight="1">
      <c r="A15" s="10" t="inlineStr">
        <is>
          <t>Pressed plastisol transfer</t>
        </is>
      </c>
      <c r="B15" s="11" t="inlineStr">
        <is>
          <t>Transfers pressed</t>
        </is>
      </c>
      <c r="C15" s="12" t="n">
        <v>0.95</v>
      </c>
      <c r="D15" s="13" t="n">
        <v>0</v>
      </c>
      <c r="E15" s="14" t="n">
        <v>0.05</v>
      </c>
      <c r="F15" s="15" t="n">
        <v>0.8</v>
      </c>
      <c r="G15" s="16" t="n">
        <v>0.15</v>
      </c>
      <c r="H15" s="15" t="n">
        <v>0</v>
      </c>
      <c r="I15" s="13" t="n">
        <v>3</v>
      </c>
      <c r="J15" s="17" t="n">
        <v>18</v>
      </c>
      <c r="K15" s="18" t="inlineStr">
        <is>
          <t>Design</t>
        </is>
      </c>
      <c r="L15" s="19" t="n">
        <v>3</v>
      </c>
    </row>
    <row r="17" ht="22" customHeight="1">
      <c r="A17" s="8" t="inlineStr">
        <is>
          <t>YOUR DECORATIONS — type a size, get a real cost and a price</t>
        </is>
      </c>
    </row>
    <row r="18" ht="40" customHeight="1">
      <c r="A18" s="9" t="inlineStr">
        <is>
          <t>Decoration</t>
        </is>
      </c>
      <c r="B18" s="9" t="inlineStr">
        <is>
          <t>Method</t>
        </is>
      </c>
      <c r="C18" s="9" t="inlineStr">
        <is>
          <t>Size</t>
        </is>
      </c>
      <c r="D18" s="9" t="inlineStr">
        <is>
          <t>measured in (auto)</t>
        </is>
      </c>
      <c r="E18" s="9" t="inlineStr">
        <is>
          <t>Run qty</t>
        </is>
      </c>
      <c r="F18" s="9" t="inlineStr">
        <is>
          <t>Material $/pc (auto)</t>
        </is>
      </c>
      <c r="G18" s="9" t="inlineStr">
        <is>
          <t>Minutes /pc (auto)</t>
        </is>
      </c>
      <c r="H18" s="9" t="inlineStr">
        <is>
          <t>Time cost $/pc (auto)</t>
        </is>
      </c>
      <c r="I18" s="9" t="inlineStr">
        <is>
          <t>Setup $ per job (auto)</t>
        </is>
      </c>
      <c r="J18" s="9" t="inlineStr">
        <is>
          <t>Cost per piece (auto)</t>
        </is>
      </c>
      <c r="K18" s="9" t="inlineStr">
        <is>
          <t>Price @ your margin (auto)</t>
        </is>
      </c>
      <c r="L18" s="9" t="inlineStr">
        <is>
          <t>Price @ 48 (auto)</t>
        </is>
      </c>
    </row>
    <row r="19" ht="28" customHeight="1">
      <c r="A19" s="20" t="inlineStr">
        <is>
          <t>Left-chest DTF (4 in wide)</t>
        </is>
      </c>
      <c r="B19" s="21" t="inlineStr">
        <is>
          <t>DTF transfer</t>
        </is>
      </c>
      <c r="C19" s="22" t="n">
        <v>16</v>
      </c>
      <c r="D19" s="23">
        <f>IF($B19="","",IFERROR(VLOOKUP($B19,$A$10:$L$15,2,FALSE),""))</f>
        <v/>
      </c>
      <c r="E19" s="24" t="n">
        <v>24</v>
      </c>
      <c r="F19" s="25">
        <f>IF(OR($B19="",$C19=""),"",IFERROR(($C19*VLOOKUP($B19,$A$10:$L$15,3,FALSE)+VLOOKUP($B19,$A$10:$L$15,4,FALSE))*(1+VLOOKUP($B19,$A$10:$L$15,5,FALSE)),""))</f>
        <v/>
      </c>
      <c r="G19" s="26">
        <f>IF(OR($B19="",$C19=""),"",IFERROR(VLOOKUP($B19,$A$10:$L$15,6,FALSE)+$C19*VLOOKUP($B19,$A$10:$L$15,7,FALSE),""))</f>
        <v/>
      </c>
      <c r="H19" s="25">
        <f>IF($G19="","",IFERROR($G19/60*$C$5+($G19+$C19*VLOOKUP($B19,$A$10:$L$15,8,FALSE))/60*VLOOKUP($B19,$A$10:$L$15,9,FALSE),""))</f>
        <v/>
      </c>
      <c r="I19" s="25">
        <f>IF(OR($B19="",$C19=""),"",IFERROR(IF(VLOOKUP($B19,$A$10:$L$15,11,FALSE)="Unit",VLOOKUP($B19,$A$10:$L$15,10,FALSE)*$C19+VLOOKUP($B19,$A$10:$L$15,12,FALSE)*$C19/60*$C$5,VLOOKUP($B19,$A$10:$L$15,10,FALSE)+VLOOKUP($B19,$A$10:$L$15,12,FALSE)/60*$C$5),""))</f>
        <v/>
      </c>
      <c r="J19" s="27">
        <f>IF(OR($F19="",$H19="",$E19="",$E19=0),"",$F19+$H19+$I19/$E19)</f>
        <v/>
      </c>
      <c r="K19" s="28">
        <f>IF(OR($J19="",$C$6&gt;=1),"",CEILING($J19/(1-$C$6),0.25))</f>
        <v/>
      </c>
      <c r="L19" s="25">
        <f>IF(OR($F19="",$H19="",$I19="",$C$6&gt;=1),"",CEILING(($F19+$H19+$I19/48)/(1-$C$6),0.25))</f>
        <v/>
      </c>
    </row>
    <row r="20" ht="28" customHeight="1">
      <c r="A20" s="20" t="inlineStr">
        <is>
          <t>Left-chest HTV (4 x 4)</t>
        </is>
      </c>
      <c r="B20" s="21" t="inlineStr">
        <is>
          <t>Heat-transfer vinyl</t>
        </is>
      </c>
      <c r="C20" s="22" t="n">
        <v>16</v>
      </c>
      <c r="D20" s="23">
        <f>IF($B20="","",IFERROR(VLOOKUP($B20,$A$10:$L$15,2,FALSE),""))</f>
        <v/>
      </c>
      <c r="E20" s="24" t="n">
        <v>12</v>
      </c>
      <c r="F20" s="25">
        <f>IF(OR($B20="",$C20=""),"",IFERROR(($C20*VLOOKUP($B20,$A$10:$L$15,3,FALSE)+VLOOKUP($B20,$A$10:$L$15,4,FALSE))*(1+VLOOKUP($B20,$A$10:$L$15,5,FALSE)),""))</f>
        <v/>
      </c>
      <c r="G20" s="26">
        <f>IF(OR($B20="",$C20=""),"",IFERROR(VLOOKUP($B20,$A$10:$L$15,6,FALSE)+$C20*VLOOKUP($B20,$A$10:$L$15,7,FALSE),""))</f>
        <v/>
      </c>
      <c r="H20" s="25">
        <f>IF($G20="","",IFERROR($G20/60*$C$5+($G20+$C20*VLOOKUP($B20,$A$10:$L$15,8,FALSE))/60*VLOOKUP($B20,$A$10:$L$15,9,FALSE),""))</f>
        <v/>
      </c>
      <c r="I20" s="25">
        <f>IF(OR($B20="",$C20=""),"",IFERROR(IF(VLOOKUP($B20,$A$10:$L$15,11,FALSE)="Unit",VLOOKUP($B20,$A$10:$L$15,10,FALSE)*$C20+VLOOKUP($B20,$A$10:$L$15,12,FALSE)*$C20/60*$C$5,VLOOKUP($B20,$A$10:$L$15,10,FALSE)+VLOOKUP($B20,$A$10:$L$15,12,FALSE)/60*$C$5),""))</f>
        <v/>
      </c>
      <c r="J20" s="27">
        <f>IF(OR($F20="",$H20="",$E20="",$E20=0),"",$F20+$H20+$I20/$E20)</f>
        <v/>
      </c>
      <c r="K20" s="28">
        <f>IF(OR($J20="",$C$6&gt;=1),"",CEILING($J20/(1-$C$6),0.25))</f>
        <v/>
      </c>
      <c r="L20" s="25">
        <f>IF(OR($F20="",$H20="",$I20="",$C$6&gt;=1),"",CEILING(($F20+$H20+$I20/48)/(1-$C$6),0.25))</f>
        <v/>
      </c>
    </row>
    <row r="21" ht="28" customHeight="1">
      <c r="A21" s="20" t="inlineStr">
        <is>
          <t>3-color screen front</t>
        </is>
      </c>
      <c r="B21" s="21" t="inlineStr">
        <is>
          <t>Screen print</t>
        </is>
      </c>
      <c r="C21" s="22" t="n">
        <v>3</v>
      </c>
      <c r="D21" s="23">
        <f>IF($B21="","",IFERROR(VLOOKUP($B21,$A$10:$L$15,2,FALSE),""))</f>
        <v/>
      </c>
      <c r="E21" s="24" t="n">
        <v>72</v>
      </c>
      <c r="F21" s="25">
        <f>IF(OR($B21="",$C21=""),"",IFERROR(($C21*VLOOKUP($B21,$A$10:$L$15,3,FALSE)+VLOOKUP($B21,$A$10:$L$15,4,FALSE))*(1+VLOOKUP($B21,$A$10:$L$15,5,FALSE)),""))</f>
        <v/>
      </c>
      <c r="G21" s="26">
        <f>IF(OR($B21="",$C21=""),"",IFERROR(VLOOKUP($B21,$A$10:$L$15,6,FALSE)+$C21*VLOOKUP($B21,$A$10:$L$15,7,FALSE),""))</f>
        <v/>
      </c>
      <c r="H21" s="25">
        <f>IF($G21="","",IFERROR($G21/60*$C$5+($G21+$C21*VLOOKUP($B21,$A$10:$L$15,8,FALSE))/60*VLOOKUP($B21,$A$10:$L$15,9,FALSE),""))</f>
        <v/>
      </c>
      <c r="I21" s="25">
        <f>IF(OR($B21="",$C21=""),"",IFERROR(IF(VLOOKUP($B21,$A$10:$L$15,11,FALSE)="Unit",VLOOKUP($B21,$A$10:$L$15,10,FALSE)*$C21+VLOOKUP($B21,$A$10:$L$15,12,FALSE)*$C21/60*$C$5,VLOOKUP($B21,$A$10:$L$15,10,FALSE)+VLOOKUP($B21,$A$10:$L$15,12,FALSE)/60*$C$5),""))</f>
        <v/>
      </c>
      <c r="J21" s="27">
        <f>IF(OR($F21="",$H21="",$E21="",$E21=0),"",$F21+$H21+$I21/$E21)</f>
        <v/>
      </c>
      <c r="K21" s="28">
        <f>IF(OR($J21="",$C$6&gt;=1),"",CEILING($J21/(1-$C$6),0.25))</f>
        <v/>
      </c>
      <c r="L21" s="25">
        <f>IF(OR($F21="",$H21="",$I21="",$C$6&gt;=1),"",CEILING(($F21+$H21+$I21/48)/(1-$C$6),0.25))</f>
        <v/>
      </c>
    </row>
    <row r="22" ht="28" customHeight="1">
      <c r="A22" s="20" t="inlineStr">
        <is>
          <t>Left-chest embroidery (6,000 st)</t>
        </is>
      </c>
      <c r="B22" s="21" t="inlineStr">
        <is>
          <t>Embroidery</t>
        </is>
      </c>
      <c r="C22" s="22" t="n">
        <v>6</v>
      </c>
      <c r="D22" s="23">
        <f>IF($B22="","",IFERROR(VLOOKUP($B22,$A$10:$L$15,2,FALSE),""))</f>
        <v/>
      </c>
      <c r="E22" s="24" t="n">
        <v>24</v>
      </c>
      <c r="F22" s="25">
        <f>IF(OR($B22="",$C22=""),"",IFERROR(($C22*VLOOKUP($B22,$A$10:$L$15,3,FALSE)+VLOOKUP($B22,$A$10:$L$15,4,FALSE))*(1+VLOOKUP($B22,$A$10:$L$15,5,FALSE)),""))</f>
        <v/>
      </c>
      <c r="G22" s="26">
        <f>IF(OR($B22="",$C22=""),"",IFERROR(VLOOKUP($B22,$A$10:$L$15,6,FALSE)+$C22*VLOOKUP($B22,$A$10:$L$15,7,FALSE),""))</f>
        <v/>
      </c>
      <c r="H22" s="25">
        <f>IF($G22="","",IFERROR($G22/60*$C$5+($G22+$C22*VLOOKUP($B22,$A$10:$L$15,8,FALSE))/60*VLOOKUP($B22,$A$10:$L$15,9,FALSE),""))</f>
        <v/>
      </c>
      <c r="I22" s="25">
        <f>IF(OR($B22="",$C22=""),"",IFERROR(IF(VLOOKUP($B22,$A$10:$L$15,11,FALSE)="Unit",VLOOKUP($B22,$A$10:$L$15,10,FALSE)*$C22+VLOOKUP($B22,$A$10:$L$15,12,FALSE)*$C22/60*$C$5,VLOOKUP($B22,$A$10:$L$15,10,FALSE)+VLOOKUP($B22,$A$10:$L$15,12,FALSE)/60*$C$5),""))</f>
        <v/>
      </c>
      <c r="J22" s="27">
        <f>IF(OR($F22="",$H22="",$E22="",$E22=0),"",$F22+$H22+$I22/$E22)</f>
        <v/>
      </c>
      <c r="K22" s="28">
        <f>IF(OR($J22="",$C$6&gt;=1),"",CEILING($J22/(1-$C$6),0.25))</f>
        <v/>
      </c>
      <c r="L22" s="25">
        <f>IF(OR($F22="",$H22="",$I22="",$C$6&gt;=1),"",CEILING(($F22+$H22+$I22/48)/(1-$C$6),0.25))</f>
        <v/>
      </c>
    </row>
    <row r="23" ht="28" customHeight="1">
      <c r="A23" s="20" t="inlineStr">
        <is>
          <t>Sublimated poly-tee panel (10 x 12)</t>
        </is>
      </c>
      <c r="B23" s="21" t="inlineStr">
        <is>
          <t>Sublimation</t>
        </is>
      </c>
      <c r="C23" s="22" t="n">
        <v>120</v>
      </c>
      <c r="D23" s="23">
        <f>IF($B23="","",IFERROR(VLOOKUP($B23,$A$10:$L$15,2,FALSE),""))</f>
        <v/>
      </c>
      <c r="E23" s="24" t="n">
        <v>12</v>
      </c>
      <c r="F23" s="25">
        <f>IF(OR($B23="",$C23=""),"",IFERROR(($C23*VLOOKUP($B23,$A$10:$L$15,3,FALSE)+VLOOKUP($B23,$A$10:$L$15,4,FALSE))*(1+VLOOKUP($B23,$A$10:$L$15,5,FALSE)),""))</f>
        <v/>
      </c>
      <c r="G23" s="26">
        <f>IF(OR($B23="",$C23=""),"",IFERROR(VLOOKUP($B23,$A$10:$L$15,6,FALSE)+$C23*VLOOKUP($B23,$A$10:$L$15,7,FALSE),""))</f>
        <v/>
      </c>
      <c r="H23" s="25">
        <f>IF($G23="","",IFERROR($G23/60*$C$5+($G23+$C23*VLOOKUP($B23,$A$10:$L$15,8,FALSE))/60*VLOOKUP($B23,$A$10:$L$15,9,FALSE),""))</f>
        <v/>
      </c>
      <c r="I23" s="25">
        <f>IF(OR($B23="",$C23=""),"",IFERROR(IF(VLOOKUP($B23,$A$10:$L$15,11,FALSE)="Unit",VLOOKUP($B23,$A$10:$L$15,10,FALSE)*$C23+VLOOKUP($B23,$A$10:$L$15,12,FALSE)*$C23/60*$C$5,VLOOKUP($B23,$A$10:$L$15,10,FALSE)+VLOOKUP($B23,$A$10:$L$15,12,FALSE)/60*$C$5),""))</f>
        <v/>
      </c>
      <c r="J23" s="27">
        <f>IF(OR($F23="",$H23="",$E23="",$E23=0),"",$F23+$H23+$I23/$E23)</f>
        <v/>
      </c>
      <c r="K23" s="28">
        <f>IF(OR($J23="",$C$6&gt;=1),"",CEILING($J23/(1-$C$6),0.25))</f>
        <v/>
      </c>
      <c r="L23" s="25">
        <f>IF(OR($F23="",$H23="",$I23="",$C$6&gt;=1),"",CEILING(($F23+$H23+$I23/48)/(1-$C$6),0.25))</f>
        <v/>
      </c>
    </row>
    <row r="24" ht="28" customHeight="1">
      <c r="A24" s="20" t="inlineStr">
        <is>
          <t>Pressed plastisol transfer (full front)</t>
        </is>
      </c>
      <c r="B24" s="21" t="inlineStr">
        <is>
          <t>Pressed plastisol transfer</t>
        </is>
      </c>
      <c r="C24" s="22" t="n">
        <v>1</v>
      </c>
      <c r="D24" s="23">
        <f>IF($B24="","",IFERROR(VLOOKUP($B24,$A$10:$L$15,2,FALSE),""))</f>
        <v/>
      </c>
      <c r="E24" s="24" t="n">
        <v>24</v>
      </c>
      <c r="F24" s="25">
        <f>IF(OR($B24="",$C24=""),"",IFERROR(($C24*VLOOKUP($B24,$A$10:$L$15,3,FALSE)+VLOOKUP($B24,$A$10:$L$15,4,FALSE))*(1+VLOOKUP($B24,$A$10:$L$15,5,FALSE)),""))</f>
        <v/>
      </c>
      <c r="G24" s="26">
        <f>IF(OR($B24="",$C24=""),"",IFERROR(VLOOKUP($B24,$A$10:$L$15,6,FALSE)+$C24*VLOOKUP($B24,$A$10:$L$15,7,FALSE),""))</f>
        <v/>
      </c>
      <c r="H24" s="25">
        <f>IF($G24="","",IFERROR($G24/60*$C$5+($G24+$C24*VLOOKUP($B24,$A$10:$L$15,8,FALSE))/60*VLOOKUP($B24,$A$10:$L$15,9,FALSE),""))</f>
        <v/>
      </c>
      <c r="I24" s="25">
        <f>IF(OR($B24="",$C24=""),"",IFERROR(IF(VLOOKUP($B24,$A$10:$L$15,11,FALSE)="Unit",VLOOKUP($B24,$A$10:$L$15,10,FALSE)*$C24+VLOOKUP($B24,$A$10:$L$15,12,FALSE)*$C24/60*$C$5,VLOOKUP($B24,$A$10:$L$15,10,FALSE)+VLOOKUP($B24,$A$10:$L$15,12,FALSE)/60*$C$5),""))</f>
        <v/>
      </c>
      <c r="J24" s="27">
        <f>IF(OR($F24="",$H24="",$E24="",$E24=0),"",$F24+$H24+$I24/$E24)</f>
        <v/>
      </c>
      <c r="K24" s="28">
        <f>IF(OR($J24="",$C$6&gt;=1),"",CEILING($J24/(1-$C$6),0.25))</f>
        <v/>
      </c>
      <c r="L24" s="25">
        <f>IF(OR($F24="",$H24="",$I24="",$C$6&gt;=1),"",CEILING(($F24+$H24+$I24/48)/(1-$C$6),0.25))</f>
        <v/>
      </c>
    </row>
    <row r="25" ht="28" customHeight="1">
      <c r="A25" s="20" t="n"/>
      <c r="B25" s="21" t="n"/>
      <c r="C25" s="22" t="n"/>
      <c r="D25" s="23">
        <f>IF($B25="","",IFERROR(VLOOKUP($B25,$A$10:$L$15,2,FALSE),""))</f>
        <v/>
      </c>
      <c r="E25" s="24" t="n"/>
      <c r="F25" s="25">
        <f>IF(OR($B25="",$C25=""),"",IFERROR(($C25*VLOOKUP($B25,$A$10:$L$15,3,FALSE)+VLOOKUP($B25,$A$10:$L$15,4,FALSE))*(1+VLOOKUP($B25,$A$10:$L$15,5,FALSE)),""))</f>
        <v/>
      </c>
      <c r="G25" s="26">
        <f>IF(OR($B25="",$C25=""),"",IFERROR(VLOOKUP($B25,$A$10:$L$15,6,FALSE)+$C25*VLOOKUP($B25,$A$10:$L$15,7,FALSE),""))</f>
        <v/>
      </c>
      <c r="H25" s="25">
        <f>IF($G25="","",IFERROR($G25/60*$C$5+($G25+$C25*VLOOKUP($B25,$A$10:$L$15,8,FALSE))/60*VLOOKUP($B25,$A$10:$L$15,9,FALSE),""))</f>
        <v/>
      </c>
      <c r="I25" s="25">
        <f>IF(OR($B25="",$C25=""),"",IFERROR(IF(VLOOKUP($B25,$A$10:$L$15,11,FALSE)="Unit",VLOOKUP($B25,$A$10:$L$15,10,FALSE)*$C25+VLOOKUP($B25,$A$10:$L$15,12,FALSE)*$C25/60*$C$5,VLOOKUP($B25,$A$10:$L$15,10,FALSE)+VLOOKUP($B25,$A$10:$L$15,12,FALSE)/60*$C$5),""))</f>
        <v/>
      </c>
      <c r="J25" s="27">
        <f>IF(OR($F25="",$H25="",$E25="",$E25=0),"",$F25+$H25+$I25/$E25)</f>
        <v/>
      </c>
      <c r="K25" s="28">
        <f>IF(OR($J25="",$C$6&gt;=1),"",CEILING($J25/(1-$C$6),0.25))</f>
        <v/>
      </c>
      <c r="L25" s="25">
        <f>IF(OR($F25="",$H25="",$I25="",$C$6&gt;=1),"",CEILING(($F25+$H25+$I25/48)/(1-$C$6),0.25))</f>
        <v/>
      </c>
    </row>
    <row r="26" ht="28" customHeight="1">
      <c r="A26" s="20" t="n"/>
      <c r="B26" s="21" t="n"/>
      <c r="C26" s="22" t="n"/>
      <c r="D26" s="23">
        <f>IF($B26="","",IFERROR(VLOOKUP($B26,$A$10:$L$15,2,FALSE),""))</f>
        <v/>
      </c>
      <c r="E26" s="24" t="n"/>
      <c r="F26" s="25">
        <f>IF(OR($B26="",$C26=""),"",IFERROR(($C26*VLOOKUP($B26,$A$10:$L$15,3,FALSE)+VLOOKUP($B26,$A$10:$L$15,4,FALSE))*(1+VLOOKUP($B26,$A$10:$L$15,5,FALSE)),""))</f>
        <v/>
      </c>
      <c r="G26" s="26">
        <f>IF(OR($B26="",$C26=""),"",IFERROR(VLOOKUP($B26,$A$10:$L$15,6,FALSE)+$C26*VLOOKUP($B26,$A$10:$L$15,7,FALSE),""))</f>
        <v/>
      </c>
      <c r="H26" s="25">
        <f>IF($G26="","",IFERROR($G26/60*$C$5+($G26+$C26*VLOOKUP($B26,$A$10:$L$15,8,FALSE))/60*VLOOKUP($B26,$A$10:$L$15,9,FALSE),""))</f>
        <v/>
      </c>
      <c r="I26" s="25">
        <f>IF(OR($B26="",$C26=""),"",IFERROR(IF(VLOOKUP($B26,$A$10:$L$15,11,FALSE)="Unit",VLOOKUP($B26,$A$10:$L$15,10,FALSE)*$C26+VLOOKUP($B26,$A$10:$L$15,12,FALSE)*$C26/60*$C$5,VLOOKUP($B26,$A$10:$L$15,10,FALSE)+VLOOKUP($B26,$A$10:$L$15,12,FALSE)/60*$C$5),""))</f>
        <v/>
      </c>
      <c r="J26" s="27">
        <f>IF(OR($F26="",$H26="",$E26="",$E26=0),"",$F26+$H26+$I26/$E26)</f>
        <v/>
      </c>
      <c r="K26" s="28">
        <f>IF(OR($J26="",$C$6&gt;=1),"",CEILING($J26/(1-$C$6),0.25))</f>
        <v/>
      </c>
      <c r="L26" s="25">
        <f>IF(OR($F26="",$H26="",$I26="",$C$6&gt;=1),"",CEILING(($F26+$H26+$I26/48)/(1-$C$6),0.25))</f>
        <v/>
      </c>
    </row>
    <row r="27" ht="28" customHeight="1">
      <c r="A27" s="20" t="n"/>
      <c r="B27" s="21" t="n"/>
      <c r="C27" s="22" t="n"/>
      <c r="D27" s="23">
        <f>IF($B27="","",IFERROR(VLOOKUP($B27,$A$10:$L$15,2,FALSE),""))</f>
        <v/>
      </c>
      <c r="E27" s="24" t="n"/>
      <c r="F27" s="25">
        <f>IF(OR($B27="",$C27=""),"",IFERROR(($C27*VLOOKUP($B27,$A$10:$L$15,3,FALSE)+VLOOKUP($B27,$A$10:$L$15,4,FALSE))*(1+VLOOKUP($B27,$A$10:$L$15,5,FALSE)),""))</f>
        <v/>
      </c>
      <c r="G27" s="26">
        <f>IF(OR($B27="",$C27=""),"",IFERROR(VLOOKUP($B27,$A$10:$L$15,6,FALSE)+$C27*VLOOKUP($B27,$A$10:$L$15,7,FALSE),""))</f>
        <v/>
      </c>
      <c r="H27" s="25">
        <f>IF($G27="","",IFERROR($G27/60*$C$5+($G27+$C27*VLOOKUP($B27,$A$10:$L$15,8,FALSE))/60*VLOOKUP($B27,$A$10:$L$15,9,FALSE),""))</f>
        <v/>
      </c>
      <c r="I27" s="25">
        <f>IF(OR($B27="",$C27=""),"",IFERROR(IF(VLOOKUP($B27,$A$10:$L$15,11,FALSE)="Unit",VLOOKUP($B27,$A$10:$L$15,10,FALSE)*$C27+VLOOKUP($B27,$A$10:$L$15,12,FALSE)*$C27/60*$C$5,VLOOKUP($B27,$A$10:$L$15,10,FALSE)+VLOOKUP($B27,$A$10:$L$15,12,FALSE)/60*$C$5),""))</f>
        <v/>
      </c>
      <c r="J27" s="27">
        <f>IF(OR($F27="",$H27="",$E27="",$E27=0),"",$F27+$H27+$I27/$E27)</f>
        <v/>
      </c>
      <c r="K27" s="28">
        <f>IF(OR($J27="",$C$6&gt;=1),"",CEILING($J27/(1-$C$6),0.25))</f>
        <v/>
      </c>
      <c r="L27" s="25">
        <f>IF(OR($F27="",$H27="",$I27="",$C$6&gt;=1),"",CEILING(($F27+$H27+$I27/48)/(1-$C$6),0.25))</f>
        <v/>
      </c>
    </row>
    <row r="28" ht="28" customHeight="1">
      <c r="A28" s="20" t="n"/>
      <c r="B28" s="21" t="n"/>
      <c r="C28" s="22" t="n"/>
      <c r="D28" s="23">
        <f>IF($B28="","",IFERROR(VLOOKUP($B28,$A$10:$L$15,2,FALSE),""))</f>
        <v/>
      </c>
      <c r="E28" s="24" t="n"/>
      <c r="F28" s="25">
        <f>IF(OR($B28="",$C28=""),"",IFERROR(($C28*VLOOKUP($B28,$A$10:$L$15,3,FALSE)+VLOOKUP($B28,$A$10:$L$15,4,FALSE))*(1+VLOOKUP($B28,$A$10:$L$15,5,FALSE)),""))</f>
        <v/>
      </c>
      <c r="G28" s="26">
        <f>IF(OR($B28="",$C28=""),"",IFERROR(VLOOKUP($B28,$A$10:$L$15,6,FALSE)+$C28*VLOOKUP($B28,$A$10:$L$15,7,FALSE),""))</f>
        <v/>
      </c>
      <c r="H28" s="25">
        <f>IF($G28="","",IFERROR($G28/60*$C$5+($G28+$C28*VLOOKUP($B28,$A$10:$L$15,8,FALSE))/60*VLOOKUP($B28,$A$10:$L$15,9,FALSE),""))</f>
        <v/>
      </c>
      <c r="I28" s="25">
        <f>IF(OR($B28="",$C28=""),"",IFERROR(IF(VLOOKUP($B28,$A$10:$L$15,11,FALSE)="Unit",VLOOKUP($B28,$A$10:$L$15,10,FALSE)*$C28+VLOOKUP($B28,$A$10:$L$15,12,FALSE)*$C28/60*$C$5,VLOOKUP($B28,$A$10:$L$15,10,FALSE)+VLOOKUP($B28,$A$10:$L$15,12,FALSE)/60*$C$5),""))</f>
        <v/>
      </c>
      <c r="J28" s="27">
        <f>IF(OR($F28="",$H28="",$E28="",$E28=0),"",$F28+$H28+$I28/$E28)</f>
        <v/>
      </c>
      <c r="K28" s="28">
        <f>IF(OR($J28="",$C$6&gt;=1),"",CEILING($J28/(1-$C$6),0.25))</f>
        <v/>
      </c>
      <c r="L28" s="25">
        <f>IF(OR($F28="",$H28="",$I28="",$C$6&gt;=1),"",CEILING(($F28+$H28+$I28/48)/(1-$C$6),0.25))</f>
        <v/>
      </c>
    </row>
    <row r="29" ht="28" customHeight="1">
      <c r="A29" s="20" t="n"/>
      <c r="B29" s="21" t="n"/>
      <c r="C29" s="22" t="n"/>
      <c r="D29" s="23">
        <f>IF($B29="","",IFERROR(VLOOKUP($B29,$A$10:$L$15,2,FALSE),""))</f>
        <v/>
      </c>
      <c r="E29" s="24" t="n"/>
      <c r="F29" s="25">
        <f>IF(OR($B29="",$C29=""),"",IFERROR(($C29*VLOOKUP($B29,$A$10:$L$15,3,FALSE)+VLOOKUP($B29,$A$10:$L$15,4,FALSE))*(1+VLOOKUP($B29,$A$10:$L$15,5,FALSE)),""))</f>
        <v/>
      </c>
      <c r="G29" s="26">
        <f>IF(OR($B29="",$C29=""),"",IFERROR(VLOOKUP($B29,$A$10:$L$15,6,FALSE)+$C29*VLOOKUP($B29,$A$10:$L$15,7,FALSE),""))</f>
        <v/>
      </c>
      <c r="H29" s="25">
        <f>IF($G29="","",IFERROR($G29/60*$C$5+($G29+$C29*VLOOKUP($B29,$A$10:$L$15,8,FALSE))/60*VLOOKUP($B29,$A$10:$L$15,9,FALSE),""))</f>
        <v/>
      </c>
      <c r="I29" s="25">
        <f>IF(OR($B29="",$C29=""),"",IFERROR(IF(VLOOKUP($B29,$A$10:$L$15,11,FALSE)="Unit",VLOOKUP($B29,$A$10:$L$15,10,FALSE)*$C29+VLOOKUP($B29,$A$10:$L$15,12,FALSE)*$C29/60*$C$5,VLOOKUP($B29,$A$10:$L$15,10,FALSE)+VLOOKUP($B29,$A$10:$L$15,12,FALSE)/60*$C$5),""))</f>
        <v/>
      </c>
      <c r="J29" s="27">
        <f>IF(OR($F29="",$H29="",$E29="",$E29=0),"",$F29+$H29+$I29/$E29)</f>
        <v/>
      </c>
      <c r="K29" s="28">
        <f>IF(OR($J29="",$C$6&gt;=1),"",CEILING($J29/(1-$C$6),0.25))</f>
        <v/>
      </c>
      <c r="L29" s="25">
        <f>IF(OR($F29="",$H29="",$I29="",$C$6&gt;=1),"",CEILING(($F29+$H29+$I29/48)/(1-$C$6),0.25))</f>
        <v/>
      </c>
    </row>
    <row r="30" ht="28" customHeight="1">
      <c r="A30" s="20" t="n"/>
      <c r="B30" s="21" t="n"/>
      <c r="C30" s="22" t="n"/>
      <c r="D30" s="23">
        <f>IF($B30="","",IFERROR(VLOOKUP($B30,$A$10:$L$15,2,FALSE),""))</f>
        <v/>
      </c>
      <c r="E30" s="24" t="n"/>
      <c r="F30" s="25">
        <f>IF(OR($B30="",$C30=""),"",IFERROR(($C30*VLOOKUP($B30,$A$10:$L$15,3,FALSE)+VLOOKUP($B30,$A$10:$L$15,4,FALSE))*(1+VLOOKUP($B30,$A$10:$L$15,5,FALSE)),""))</f>
        <v/>
      </c>
      <c r="G30" s="26">
        <f>IF(OR($B30="",$C30=""),"",IFERROR(VLOOKUP($B30,$A$10:$L$15,6,FALSE)+$C30*VLOOKUP($B30,$A$10:$L$15,7,FALSE),""))</f>
        <v/>
      </c>
      <c r="H30" s="25">
        <f>IF($G30="","",IFERROR($G30/60*$C$5+($G30+$C30*VLOOKUP($B30,$A$10:$L$15,8,FALSE))/60*VLOOKUP($B30,$A$10:$L$15,9,FALSE),""))</f>
        <v/>
      </c>
      <c r="I30" s="25">
        <f>IF(OR($B30="",$C30=""),"",IFERROR(IF(VLOOKUP($B30,$A$10:$L$15,11,FALSE)="Unit",VLOOKUP($B30,$A$10:$L$15,10,FALSE)*$C30+VLOOKUP($B30,$A$10:$L$15,12,FALSE)*$C30/60*$C$5,VLOOKUP($B30,$A$10:$L$15,10,FALSE)+VLOOKUP($B30,$A$10:$L$15,12,FALSE)/60*$C$5),""))</f>
        <v/>
      </c>
      <c r="J30" s="27">
        <f>IF(OR($F30="",$H30="",$E30="",$E30=0),"",$F30+$H30+$I30/$E30)</f>
        <v/>
      </c>
      <c r="K30" s="28">
        <f>IF(OR($J30="",$C$6&gt;=1),"",CEILING($J30/(1-$C$6),0.25))</f>
        <v/>
      </c>
      <c r="L30" s="25">
        <f>IF(OR($F30="",$H30="",$I30="",$C$6&gt;=1),"",CEILING(($F30+$H30+$I30/48)/(1-$C$6),0.25))</f>
        <v/>
      </c>
    </row>
    <row r="31" ht="28" customHeight="1">
      <c r="A31" s="20" t="n"/>
      <c r="B31" s="21" t="n"/>
      <c r="C31" s="22" t="n"/>
      <c r="D31" s="23">
        <f>IF($B31="","",IFERROR(VLOOKUP($B31,$A$10:$L$15,2,FALSE),""))</f>
        <v/>
      </c>
      <c r="E31" s="24" t="n"/>
      <c r="F31" s="25">
        <f>IF(OR($B31="",$C31=""),"",IFERROR(($C31*VLOOKUP($B31,$A$10:$L$15,3,FALSE)+VLOOKUP($B31,$A$10:$L$15,4,FALSE))*(1+VLOOKUP($B31,$A$10:$L$15,5,FALSE)),""))</f>
        <v/>
      </c>
      <c r="G31" s="26">
        <f>IF(OR($B31="",$C31=""),"",IFERROR(VLOOKUP($B31,$A$10:$L$15,6,FALSE)+$C31*VLOOKUP($B31,$A$10:$L$15,7,FALSE),""))</f>
        <v/>
      </c>
      <c r="H31" s="25">
        <f>IF($G31="","",IFERROR($G31/60*$C$5+($G31+$C31*VLOOKUP($B31,$A$10:$L$15,8,FALSE))/60*VLOOKUP($B31,$A$10:$L$15,9,FALSE),""))</f>
        <v/>
      </c>
      <c r="I31" s="25">
        <f>IF(OR($B31="",$C31=""),"",IFERROR(IF(VLOOKUP($B31,$A$10:$L$15,11,FALSE)="Unit",VLOOKUP($B31,$A$10:$L$15,10,FALSE)*$C31+VLOOKUP($B31,$A$10:$L$15,12,FALSE)*$C31/60*$C$5,VLOOKUP($B31,$A$10:$L$15,10,FALSE)+VLOOKUP($B31,$A$10:$L$15,12,FALSE)/60*$C$5),""))</f>
        <v/>
      </c>
      <c r="J31" s="27">
        <f>IF(OR($F31="",$H31="",$E31="",$E31=0),"",$F31+$H31+$I31/$E31)</f>
        <v/>
      </c>
      <c r="K31" s="28">
        <f>IF(OR($J31="",$C$6&gt;=1),"",CEILING($J31/(1-$C$6),0.25))</f>
        <v/>
      </c>
      <c r="L31" s="25">
        <f>IF(OR($F31="",$H31="",$I31="",$C$6&gt;=1),"",CEILING(($F31+$H31+$I31/48)/(1-$C$6),0.25))</f>
        <v/>
      </c>
    </row>
    <row r="32" ht="28" customHeight="1">
      <c r="A32" s="20" t="n"/>
      <c r="B32" s="21" t="n"/>
      <c r="C32" s="22" t="n"/>
      <c r="D32" s="23">
        <f>IF($B32="","",IFERROR(VLOOKUP($B32,$A$10:$L$15,2,FALSE),""))</f>
        <v/>
      </c>
      <c r="E32" s="24" t="n"/>
      <c r="F32" s="25">
        <f>IF(OR($B32="",$C32=""),"",IFERROR(($C32*VLOOKUP($B32,$A$10:$L$15,3,FALSE)+VLOOKUP($B32,$A$10:$L$15,4,FALSE))*(1+VLOOKUP($B32,$A$10:$L$15,5,FALSE)),""))</f>
        <v/>
      </c>
      <c r="G32" s="26">
        <f>IF(OR($B32="",$C32=""),"",IFERROR(VLOOKUP($B32,$A$10:$L$15,6,FALSE)+$C32*VLOOKUP($B32,$A$10:$L$15,7,FALSE),""))</f>
        <v/>
      </c>
      <c r="H32" s="25">
        <f>IF($G32="","",IFERROR($G32/60*$C$5+($G32+$C32*VLOOKUP($B32,$A$10:$L$15,8,FALSE))/60*VLOOKUP($B32,$A$10:$L$15,9,FALSE),""))</f>
        <v/>
      </c>
      <c r="I32" s="25">
        <f>IF(OR($B32="",$C32=""),"",IFERROR(IF(VLOOKUP($B32,$A$10:$L$15,11,FALSE)="Unit",VLOOKUP($B32,$A$10:$L$15,10,FALSE)*$C32+VLOOKUP($B32,$A$10:$L$15,12,FALSE)*$C32/60*$C$5,VLOOKUP($B32,$A$10:$L$15,10,FALSE)+VLOOKUP($B32,$A$10:$L$15,12,FALSE)/60*$C$5),""))</f>
        <v/>
      </c>
      <c r="J32" s="27">
        <f>IF(OR($F32="",$H32="",$E32="",$E32=0),"",$F32+$H32+$I32/$E32)</f>
        <v/>
      </c>
      <c r="K32" s="28">
        <f>IF(OR($J32="",$C$6&gt;=1),"",CEILING($J32/(1-$C$6),0.25))</f>
        <v/>
      </c>
      <c r="L32" s="25">
        <f>IF(OR($F32="",$H32="",$I32="",$C$6&gt;=1),"",CEILING(($F32+$H32+$I32/48)/(1-$C$6),0.25))</f>
        <v/>
      </c>
    </row>
    <row r="34" ht="34" customHeight="1">
      <c r="A34" s="29" t="inlineStr">
        <is>
          <t>Read the last two columns together: the same decoration at your run size and at 48 pieces. Nothing about the design changed — the setup simply got divided by more shirts. That gap is a quantity break you can show a customer instead of haggling over.</t>
        </is>
      </c>
    </row>
    <row r="36" ht="22" customHeight="1">
      <c r="A36" s="30" t="inlineStr">
        <is>
          <t>WHAT THIS FREE CALCULATOR DOES NOT DO</t>
        </is>
      </c>
    </row>
    <row r="37" ht="74" customHeight="1">
      <c r="A37" s="31" t="inlineStr">
        <is>
          <t>It costs the decoration, and stops there. The full Custom-Apparel Shop Order &amp; Pricing Workbook works your loaded rate out from your own overhead and production hours, adds a blanks catalog with 2XL and 3XL upcharges and case minimums, turns the whole thing into a quote, then runs the order queue that follows — deposits, proof approvals, a computed risk flag per job, profit by order, by customer and by decoration method, and a shelf that knows what your live orders have already promised. Ten connected tabs, in Excel or Google Sheets, plus five guides.</t>
        </is>
      </c>
    </row>
    <row r="39" ht="22" customHeight="1">
      <c r="A39" s="32" t="inlineStr">
        <is>
          <t>➜  See the full workbook at ardentworkshop.com</t>
        </is>
      </c>
    </row>
    <row r="40" ht="22" customHeight="1">
      <c r="A40" s="33" t="inlineStr">
        <is>
          <t>➜  Need the generic side instead — materials, hands-on minutes and fees to a minimum price? Ardent Seller gives that away free.</t>
        </is>
      </c>
    </row>
    <row r="41" ht="20" customHeight="1">
      <c r="A41" s="34" t="inlineStr">
        <is>
          <t>➜  More operator tools from Ardent Workshop</t>
        </is>
      </c>
    </row>
    <row r="43" ht="32" customHeight="1">
      <c r="A43" s="35" t="inlineStr">
        <is>
          <t>A business reference, not financial, tax, or legal advice. Every figure is illustrative — film, vinyl, ink and thread prices, machine rates and your own labor rate vary widely, so enter your own. Free to use; please don't resell or redistribute.  ·  © Ardent Workshop LLC.</t>
        </is>
      </c>
    </row>
  </sheetData>
  <mergeCells count="16">
    <mergeCell ref="A2:L2"/>
    <mergeCell ref="A39:L39"/>
    <mergeCell ref="A43:L43"/>
    <mergeCell ref="D5:L5"/>
    <mergeCell ref="A41:L41"/>
    <mergeCell ref="A1:L1"/>
    <mergeCell ref="A37:L37"/>
    <mergeCell ref="A5:B5"/>
    <mergeCell ref="A34:L34"/>
    <mergeCell ref="A8:L8"/>
    <mergeCell ref="A36:L36"/>
    <mergeCell ref="A17:L17"/>
    <mergeCell ref="A40:L40"/>
    <mergeCell ref="A3:L3"/>
    <mergeCell ref="D6:L6"/>
    <mergeCell ref="A6:B6"/>
  </mergeCells>
  <dataValidations count="2">
    <dataValidation sqref="K10:K15" showDropDown="0" showInputMessage="0" showErrorMessage="0" allowBlank="1" type="list">
      <formula1>"Design,Unit"</formula1>
    </dataValidation>
    <dataValidation sqref="B19:B32" showDropDown="0" showInputMessage="0" showErrorMessage="0" allowBlank="1" type="list">
      <formula1>$A$10:$A$15</formula1>
    </dataValidation>
  </dataValidations>
  <hyperlinks>
    <hyperlink xmlns:r="http://schemas.openxmlformats.org/officeDocument/2006/relationships" ref="A39" r:id="rId1"/>
    <hyperlink xmlns:r="http://schemas.openxmlformats.org/officeDocument/2006/relationships" ref="A40" r:id="rId2"/>
    <hyperlink xmlns:r="http://schemas.openxmlformats.org/officeDocument/2006/relationships" ref="A41" r:id="rId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Ardent Workshop</dc:creator>
  <dc:title xmlns:dc="http://purl.org/dc/elements/1.1/">The Decoration Cost Calculator</dc:title>
  <dc:description xmlns:dc="http://purl.org/dc/elements/1.1/">Convert a design size into a real decoration cost and a price that holds your margin, in the units each method actually bills in. A free lead magnet from Ardent Workshop.</dc:description>
  <dc:subject xmlns:dc="http://purl.org/dc/elements/1.1/">A free decoration-cost calculator for custom-apparel shops: DTF by transfer square inches, heat-transfer vinyl by area plus weeding minutes, screen print by ink color with the screen setup amortized across the run, and embroidery by the thousand stitches with unattended machine time</dc:subject>
  <dc:language xmlns:dc="http://purl.org/dc/elements/1.1/">en-US</dc:language>
  <dcterms:created xmlns:dcterms="http://purl.org/dc/terms/" xmlns:xsi="http://www.w3.org/2001/XMLSchema-instance" xsi:type="dcterms:W3CDTF">2026-08-06T00:00:00Z</dcterms:created>
  <dcterms:modified xmlns:dcterms="http://purl.org/dc/terms/" xmlns:xsi="http://www.w3.org/2001/XMLSchema-instance" xsi:type="dcterms:W3CDTF">2026-08-06T15:12:42Z</dcterms:modified>
</cp:coreProperties>
</file>