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red Expense Ledger" sheetId="1" state="visible" r:id="rId1"/>
  </sheets>
  <definedNames>
    <definedName name="_xlnm.Print_Area" localSheetId="0">'Shared Expense Ledger'!$A$1:$K$82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mmm d, yyyy"/>
  </numFmts>
  <fonts count="23">
    <font>
      <name val="Calibri"/>
      <family val="2"/>
      <color theme="1"/>
      <sz val="11"/>
      <scheme val="minor"/>
    </font>
    <font>
      <name val="Calibri"/>
      <b val="1"/>
      <color rgb="001A2744"/>
      <sz val="16"/>
    </font>
    <font>
      <name val="Calibri"/>
      <b val="1"/>
      <color rgb="002A7F8E"/>
      <sz val="11"/>
    </font>
    <font>
      <name val="Calibri"/>
      <b val="1"/>
      <color rgb="004A6650"/>
      <sz val="9.5"/>
    </font>
    <font>
      <name val="Calibri"/>
      <color rgb="001A2744"/>
      <sz val="11"/>
    </font>
    <font>
      <name val="Calibri"/>
      <b val="1"/>
      <color rgb="001F6A78"/>
      <sz val="12"/>
    </font>
    <font>
      <name val="Calibri"/>
      <b val="1"/>
      <color rgb="001A2744"/>
      <sz val="11"/>
    </font>
    <font>
      <name val="Calibri"/>
      <i val="1"/>
      <color rgb="002A2F3A"/>
      <sz val="9.5"/>
    </font>
    <font>
      <name val="Calibri"/>
      <b val="1"/>
      <color rgb="001F6A78"/>
      <sz val="11"/>
    </font>
    <font>
      <name val="Calibri"/>
      <b val="1"/>
      <color rgb="001F6A78"/>
      <sz val="17"/>
    </font>
    <font>
      <name val="Calibri"/>
      <b val="1"/>
      <color rgb="001A2744"/>
      <sz val="9"/>
    </font>
    <font>
      <name val="Calibri"/>
      <b val="1"/>
      <color rgb="001F6A78"/>
      <sz val="10.5"/>
    </font>
    <font>
      <name val="Calibri"/>
      <i val="1"/>
      <color rgb="002A2F3A"/>
      <sz val="8.5"/>
    </font>
    <font>
      <name val="Calibri"/>
      <b val="1"/>
      <color rgb="00FFFFFF"/>
      <sz val="9.5"/>
    </font>
    <font>
      <name val="Calibri"/>
      <i val="1"/>
      <color rgb="002A2F3A"/>
      <sz val="8"/>
    </font>
    <font>
      <name val="Calibri"/>
      <color rgb="002A2F3A"/>
      <sz val="9.5"/>
    </font>
    <font>
      <name val="Calibri"/>
      <color rgb="001F6A78"/>
      <sz val="9.5"/>
    </font>
    <font>
      <name val="Calibri"/>
      <b val="1"/>
      <color rgb="001F6A78"/>
      <sz val="9.5"/>
    </font>
    <font>
      <name val="Calibri"/>
      <i val="1"/>
      <color rgb="002A2F3A"/>
      <sz val="9"/>
    </font>
    <font>
      <name val="Calibri"/>
      <b val="1"/>
      <color rgb="00FFFFFF"/>
      <sz val="10.5"/>
    </font>
    <font>
      <name val="Calibri"/>
      <b val="1"/>
      <color rgb="001F6A78"/>
      <sz val="10.5"/>
      <u val="single"/>
    </font>
    <font>
      <name val="Calibri"/>
      <b val="1"/>
      <color rgb="001F6A78"/>
      <sz val="9.5"/>
      <u val="single"/>
    </font>
    <font>
      <name val="Calibri"/>
      <i val="1"/>
      <color rgb="005C6470"/>
      <sz val="8.5"/>
    </font>
  </fonts>
  <fills count="10">
    <fill>
      <patternFill/>
    </fill>
    <fill>
      <patternFill patternType="gray125"/>
    </fill>
    <fill>
      <patternFill patternType="solid">
        <fgColor rgb="00E3ECE0"/>
      </patternFill>
    </fill>
    <fill>
      <patternFill patternType="solid">
        <fgColor rgb="00FEF6E9"/>
      </patternFill>
    </fill>
    <fill>
      <patternFill patternType="solid">
        <fgColor rgb="00CFE6E8"/>
      </patternFill>
    </fill>
    <fill>
      <patternFill patternType="solid">
        <fgColor rgb="00EAF3F4"/>
      </patternFill>
    </fill>
    <fill>
      <patternFill patternType="solid">
        <fgColor rgb="00F4F2EE"/>
      </patternFill>
    </fill>
    <fill>
      <patternFill patternType="solid">
        <fgColor rgb="001A2744"/>
      </patternFill>
    </fill>
    <fill>
      <patternFill patternType="solid">
        <fgColor rgb="002A7F8E"/>
      </patternFill>
    </fill>
    <fill>
      <patternFill patternType="solid">
        <fgColor rgb="00F9DEAC"/>
      </patternFill>
    </fill>
  </fills>
  <borders count="3">
    <border>
      <left/>
      <right/>
      <top/>
      <bottom/>
      <diagonal/>
    </border>
    <border>
      <left style="thin">
        <color rgb="00877E6E"/>
      </left>
      <right style="thin">
        <color rgb="00877E6E"/>
      </right>
      <top style="thin">
        <color rgb="00877E6E"/>
      </top>
      <bottom style="thin">
        <color rgb="00877E6E"/>
      </bottom>
    </border>
    <border>
      <bottom style="thin">
        <color rgb="00877E6E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2" borderId="0" pivotButton="0" quotePrefix="0" xfId="0"/>
    <xf numFmtId="0" fontId="5" fillId="0" borderId="0" pivotButton="0" quotePrefix="0" xfId="0"/>
    <xf numFmtId="0" fontId="6" fillId="3" borderId="1" applyAlignment="1" pivotButton="0" quotePrefix="0" xfId="0">
      <alignment vertical="center"/>
    </xf>
    <xf numFmtId="0" fontId="7" fillId="0" borderId="0" applyAlignment="1" pivotButton="0" quotePrefix="0" xfId="0">
      <alignment vertical="center" wrapText="1"/>
    </xf>
    <xf numFmtId="0" fontId="4" fillId="0" borderId="0" pivotButton="0" quotePrefix="0" xfId="0"/>
    <xf numFmtId="9" fontId="6" fillId="3" borderId="1" applyAlignment="1" pivotButton="0" quotePrefix="0" xfId="0">
      <alignment horizontal="center" vertical="center"/>
    </xf>
    <xf numFmtId="9" fontId="8" fillId="4" borderId="1" applyAlignment="1" pivotButton="0" quotePrefix="0" xfId="0">
      <alignment horizontal="center" vertical="center"/>
    </xf>
    <xf numFmtId="0" fontId="9" fillId="5" borderId="0" applyAlignment="1" pivotButton="0" quotePrefix="0" xfId="0">
      <alignment horizontal="center" vertical="center" wrapText="1"/>
    </xf>
    <xf numFmtId="0" fontId="4" fillId="5" borderId="0" pivotButton="0" quotePrefix="0" xfId="0"/>
    <xf numFmtId="0" fontId="10" fillId="6" borderId="0" applyAlignment="1" pivotButton="0" quotePrefix="0" xfId="0">
      <alignment horizontal="center" vertical="center"/>
    </xf>
    <xf numFmtId="0" fontId="4" fillId="6" borderId="0" pivotButton="0" quotePrefix="0" xfId="0"/>
    <xf numFmtId="164" fontId="5" fillId="4" borderId="0" applyAlignment="1" pivotButton="0" quotePrefix="0" xfId="0">
      <alignment horizontal="center" vertical="center"/>
    </xf>
    <xf numFmtId="0" fontId="4" fillId="4" borderId="0" pivotButton="0" quotePrefix="0" xfId="0"/>
    <xf numFmtId="0" fontId="11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vertical="center"/>
    </xf>
    <xf numFmtId="0" fontId="13" fillId="7" borderId="0" applyAlignment="1" pivotButton="0" quotePrefix="0" xfId="0">
      <alignment horizontal="left" vertical="center" wrapText="1"/>
    </xf>
    <xf numFmtId="0" fontId="13" fillId="7" borderId="0" applyAlignment="1" pivotButton="0" quotePrefix="0" xfId="0">
      <alignment horizontal="right" vertical="center" wrapText="1"/>
    </xf>
    <xf numFmtId="0" fontId="13" fillId="8" borderId="0" applyAlignment="1" pivotButton="0" quotePrefix="0" xfId="0">
      <alignment horizontal="left" vertical="center" wrapText="1"/>
    </xf>
    <xf numFmtId="0" fontId="14" fillId="5" borderId="0" applyAlignment="1" pivotButton="0" quotePrefix="0" xfId="0">
      <alignment horizontal="left" vertical="top" wrapText="1"/>
    </xf>
    <xf numFmtId="0" fontId="14" fillId="4" borderId="0" applyAlignment="1" pivotButton="0" quotePrefix="0" xfId="0">
      <alignment horizontal="left" vertical="top" wrapText="1"/>
    </xf>
    <xf numFmtId="0" fontId="14" fillId="4" borderId="0" applyAlignment="1" pivotButton="0" quotePrefix="0" xfId="0">
      <alignment horizontal="right" vertical="top" wrapText="1"/>
    </xf>
    <xf numFmtId="165" fontId="15" fillId="3" borderId="2" applyAlignment="1" pivotButton="0" quotePrefix="0" xfId="0">
      <alignment vertical="top"/>
    </xf>
    <xf numFmtId="0" fontId="15" fillId="3" borderId="2" applyAlignment="1" pivotButton="0" quotePrefix="0" xfId="0">
      <alignment vertical="top" wrapText="1"/>
    </xf>
    <xf numFmtId="0" fontId="15" fillId="3" borderId="2" applyAlignment="1" pivotButton="0" quotePrefix="0" xfId="0">
      <alignment vertical="top"/>
    </xf>
    <xf numFmtId="164" fontId="15" fillId="3" borderId="2" applyAlignment="1" pivotButton="0" quotePrefix="0" xfId="0">
      <alignment horizontal="right" vertical="top"/>
    </xf>
    <xf numFmtId="164" fontId="16" fillId="4" borderId="2" applyAlignment="1" pivotButton="0" quotePrefix="0" xfId="0">
      <alignment horizontal="right" vertical="top"/>
    </xf>
    <xf numFmtId="164" fontId="17" fillId="4" borderId="2" applyAlignment="1" pivotButton="0" quotePrefix="0" xfId="0">
      <alignment horizontal="right" vertical="top"/>
    </xf>
    <xf numFmtId="0" fontId="10" fillId="9" borderId="0" applyAlignment="1" pivotButton="0" quotePrefix="0" xfId="0">
      <alignment vertical="center"/>
    </xf>
    <xf numFmtId="0" fontId="12" fillId="9" borderId="0" applyAlignment="1" pivotButton="0" quotePrefix="0" xfId="0">
      <alignment vertical="center" wrapText="1"/>
    </xf>
    <xf numFmtId="0" fontId="4" fillId="9" borderId="0" pivotButton="0" quotePrefix="0" xfId="0"/>
    <xf numFmtId="0" fontId="18" fillId="9" borderId="0" applyAlignment="1" pivotButton="0" quotePrefix="0" xfId="0">
      <alignment vertical="center"/>
    </xf>
    <xf numFmtId="0" fontId="19" fillId="8" borderId="0" applyAlignment="1" pivotButton="0" quotePrefix="0" xfId="0">
      <alignment vertical="center" wrapText="1"/>
    </xf>
    <xf numFmtId="0" fontId="4" fillId="8" borderId="0" pivotButton="0" quotePrefix="0" xfId="0"/>
    <xf numFmtId="0" fontId="15" fillId="0" borderId="0" applyAlignment="1" pivotButton="0" quotePrefix="0" xfId="0">
      <alignment vertical="top" wrapText="1"/>
    </xf>
    <xf numFmtId="0" fontId="20" fillId="5" borderId="0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0" fontId="22" fillId="0" borderId="0" applyAlignment="1" pivotButton="0" quotePrefix="0" xfId="0">
      <alignment vertical="top" wrapText="1"/>
    </xf>
    <xf numFmtId="0" fontId="18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1A2744"/>
      </font>
      <fill>
        <patternFill patternType="solid">
          <fgColor rgb="00DAEEDA"/>
          <bgColor rgb="00DAEEDA"/>
        </patternFill>
      </fill>
    </dxf>
    <dxf>
      <font>
        <b val="1"/>
        <color rgb="001A2744"/>
      </font>
      <fill>
        <patternFill patternType="solid">
          <fgColor rgb="00F6C7B6"/>
          <bgColor rgb="00F6C7B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rdentworkshop.com/products/co-parenting-expense-and-records-log/?utm_source=free_tool&amp;utm_medium=lite&amp;utm_campaign=co-parenting-expense-and-records-log&amp;utm_content=lite_xlsx" TargetMode="External" Id="rId1"/><Relationship Type="http://schemas.openxmlformats.org/officeDocument/2006/relationships/hyperlink" Target="https://www.ardentworkshop.com/resources/co-parenting-shared-expense-ledger/?utm_source=free_tool&amp;utm_medium=lite&amp;utm_campaign=co-parenting-expense-and-records-log&amp;utm_content=lite_xlsx_page" TargetMode="External" Id="rId2"/><Relationship Type="http://schemas.openxmlformats.org/officeDocument/2006/relationships/hyperlink" Target="https://www.ardentworkshop.com/?utm_source=free_tool&amp;utm_medium=lite&amp;utm_campaign=co-parenting-expense-and-records-log&amp;utm_content=lite_xlsx_home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2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20" customWidth="1" min="3" max="3"/>
    <col width="12" customWidth="1" min="4" max="4"/>
    <col width="12" customWidth="1" min="5" max="5"/>
    <col width="12" customWidth="1" min="6" max="6"/>
    <col width="26" customWidth="1" min="7" max="7"/>
    <col width="13" customWidth="1" min="8" max="8"/>
    <col width="13" customWidth="1" min="9" max="9"/>
    <col width="18" customWidth="1" min="10" max="10"/>
    <col width="16" customWidth="1" min="11" max="11"/>
  </cols>
  <sheetData>
    <row r="1" ht="24" customHeight="1">
      <c r="A1" s="1" t="inlineStr">
        <is>
          <t>CO-PARENTING SHARED EXPENSE LEDGER</t>
        </is>
      </c>
    </row>
    <row r="2" ht="20" customHeight="1">
      <c r="A2" s="2" t="inlineStr">
        <is>
          <t>A free tool from Ardent Workshop  ·  Log each shared child expense and see, at a glance, who owes whom.</t>
        </is>
      </c>
    </row>
    <row r="3" ht="60" customHeight="1">
      <c r="A3" s="3" t="inlineStr">
        <is>
          <t>One row per shared child expense. Type in the cream cells; the blue-green columns calculate. This is a fictional example family, invented to show how the workbook works; overwrite every row with your own family's information before use. To start fresh, clear columns A–G of rows 19–58 and leave the blue-green columns alone — they recalculate.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5" ht="22" customHeight="1">
      <c r="A5" s="5" t="inlineStr">
        <is>
          <t>1.  THE TWO HOUSEHOLDS</t>
        </is>
      </c>
    </row>
    <row r="6" ht="30" customHeight="1">
      <c r="A6" s="6" t="inlineStr">
        <is>
          <t>Jordan</t>
        </is>
      </c>
      <c r="B6" s="7" t="inlineStr">
        <is>
          <t>Parent A's name — used as a label everywhere else on this sheet. Set both names first, then clear or overwrite the example rows; any expense whose Paid by no longer matches a name says "Re-pick who paid" in column J.</t>
        </is>
      </c>
      <c r="C6" s="8" t="n"/>
      <c r="D6" s="8" t="n"/>
      <c r="E6" s="8" t="n"/>
      <c r="F6" s="8" t="n"/>
      <c r="G6" s="8" t="n"/>
      <c r="H6" s="8" t="n"/>
      <c r="I6" s="8" t="n"/>
      <c r="J6" s="8" t="n"/>
      <c r="K6" s="8" t="n"/>
    </row>
    <row r="7" ht="22" customHeight="1">
      <c r="A7" s="6" t="inlineStr">
        <is>
          <t>Casey</t>
        </is>
      </c>
      <c r="B7" s="7" t="inlineStr">
        <is>
          <t>Parent B's name — same idea.</t>
        </is>
      </c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 ht="24" customHeight="1">
      <c r="A8" s="9" t="n">
        <v>0.6</v>
      </c>
      <c r="B8" s="7">
        <f>"One agreed percentage applies to every expense — "&amp;$A$6&amp;"'s share of it. Changing it recalculates every row, including past ones."</f>
        <v/>
      </c>
      <c r="C8" s="8" t="n"/>
      <c r="D8" s="8" t="n"/>
      <c r="E8" s="8" t="n"/>
      <c r="F8" s="8" t="n"/>
      <c r="G8" s="8" t="n"/>
      <c r="H8" s="8" t="n"/>
      <c r="I8" s="8" t="n"/>
      <c r="J8" s="8" t="n"/>
      <c r="K8" s="8" t="n"/>
    </row>
    <row r="9" ht="22" customHeight="1">
      <c r="A9" s="10">
        <f>1-$A$8</f>
        <v/>
      </c>
      <c r="B9" s="7">
        <f>$A$7&amp;"'s share — always the remainder, so the two add to 100%."</f>
        <v/>
      </c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1" ht="22" customHeight="1">
      <c r="A11" s="5" t="inlineStr">
        <is>
          <t>2.  WHERE THINGS STAND</t>
        </is>
      </c>
    </row>
    <row r="12" ht="34" customHeight="1">
      <c r="A12" s="11">
        <f>IF((COUNTIF($J$19:$J$58,"Pick who paid")+COUNTIF($J$19:$J$58,"Re-pick who paid"))&gt;0,(COUNTIF($J$19:$J$58,"Pick who paid")+COUNTIF($J$19:$J$58,"Re-pick who paid"))&amp;IF((COUNTIF($J$19:$J$58,"Pick who paid")+COUNTIF($J$19:$J$58,"Re-pick who paid"))=1," expense needs"," expenses need")&amp;" a Paid by name (see column J) — balance incomplete",IF((SUMIFS($I$19:$I$58,$F$19:$F$58,$A$6)-SUMIFS($H$19:$H$58,$F$19:$F$58,$A$7))&gt;0.005,$A$7&amp;" owes "&amp;$A$6&amp;" $"&amp;TEXT((SUMIFS($I$19:$I$58,$F$19:$F$58,$A$6)-SUMIFS($H$19:$H$58,$F$19:$F$58,$A$7)),"#,##0.00"),IF((SUMIFS($I$19:$I$58,$F$19:$F$58,$A$6)-SUMIFS($H$19:$H$58,$F$19:$F$58,$A$7))&lt;-0.005,$A$6&amp;" owes "&amp;$A$7&amp;" $"&amp;TEXT(-((SUMIFS($I$19:$I$58,$F$19:$F$58,$A$6)-SUMIFS($H$19:$H$58,$F$19:$F$58,$A$7))),"#,##0.00"),"All square")))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</row>
    <row r="13" ht="18" customHeight="1">
      <c r="A13" s="13" t="inlineStr">
        <is>
          <t>Total logged</t>
        </is>
      </c>
      <c r="B13" s="14" t="n"/>
      <c r="C13" s="14" t="n"/>
      <c r="D13" s="13">
        <f>"Paid by "&amp;$A$6</f>
        <v/>
      </c>
      <c r="E13" s="14" t="n"/>
      <c r="F13" s="13">
        <f>"Paid by "&amp;$A$7</f>
        <v/>
      </c>
      <c r="G13" s="14" t="n"/>
      <c r="H13" s="13" t="inlineStr">
        <is>
          <t>Each parent's agreed share</t>
        </is>
      </c>
      <c r="I13" s="14" t="n"/>
      <c r="J13" s="14" t="n"/>
      <c r="K13" s="14" t="n"/>
    </row>
    <row r="14" ht="22" customHeight="1">
      <c r="A14" s="15">
        <f>SUM($E$19:$E$58)</f>
        <v/>
      </c>
      <c r="B14" s="16" t="n"/>
      <c r="C14" s="16" t="n"/>
      <c r="D14" s="15">
        <f>SUMIF($F$19:$F$58,$A$6,$E$19:$E$58)</f>
        <v/>
      </c>
      <c r="E14" s="16" t="n"/>
      <c r="F14" s="15">
        <f>SUMIF($F$19:$F$58,$A$7,$E$19:$E$58)</f>
        <v/>
      </c>
      <c r="G14" s="16" t="n"/>
      <c r="H14" s="17">
        <f>$A$6&amp;": $"&amp;TEXT(SUM($H$19:$H$58),"#,##0.00")&amp;"   ·   "&amp;$A$7&amp;": $"&amp;TEXT(SUM($I$19:$I$58),"#,##0.00")</f>
        <v/>
      </c>
      <c r="I14" s="16" t="n"/>
      <c r="J14" s="16" t="n"/>
      <c r="K14" s="16" t="n"/>
    </row>
    <row r="16" ht="22" customHeight="1">
      <c r="A16" s="5" t="inlineStr">
        <is>
          <t>3.  THE LEDGER</t>
        </is>
      </c>
      <c r="D16" s="18" t="inlineStr">
        <is>
          <t>Room for 40 expenses (rows 19–58). Need more? Insert rows above the last one and copy the blue-green cells down.</t>
        </is>
      </c>
    </row>
    <row r="17" ht="28" customHeight="1">
      <c r="A17" s="19" t="inlineStr">
        <is>
          <t>Date</t>
        </is>
      </c>
      <c r="B17" s="19" t="inlineStr">
        <is>
          <t>What it was for</t>
        </is>
      </c>
      <c r="C17" s="19" t="inlineStr">
        <is>
          <t>Category</t>
        </is>
      </c>
      <c r="D17" s="19" t="inlineStr">
        <is>
          <t>Child</t>
        </is>
      </c>
      <c r="E17" s="20" t="inlineStr">
        <is>
          <t>Amount</t>
        </is>
      </c>
      <c r="F17" s="19" t="inlineStr">
        <is>
          <t>Paid by</t>
        </is>
      </c>
      <c r="G17" s="19" t="inlineStr">
        <is>
          <t>Receipt kept where</t>
        </is>
      </c>
      <c r="H17" s="21">
        <f>$A$6&amp;"'s share"</f>
        <v/>
      </c>
      <c r="I17" s="21">
        <f>$A$7&amp;"'s share"</f>
        <v/>
      </c>
      <c r="J17" s="21" t="inlineStr">
        <is>
          <t>Other parent owes payer</t>
        </is>
      </c>
      <c r="K17" s="21" t="inlineStr">
        <is>
          <t>Running balance</t>
        </is>
      </c>
    </row>
    <row r="18" ht="54" customHeight="1">
      <c r="A18" s="22" t="inlineStr">
        <is>
          <t>e.g. Jan 5, 2026</t>
        </is>
      </c>
      <c r="B18" s="22" t="inlineStr">
        <is>
          <t>Enough detail to recognize it later</t>
        </is>
      </c>
      <c r="C18" s="22" t="inlineStr">
        <is>
          <t>Pick from the list below</t>
        </is>
      </c>
      <c r="D18" s="22" t="inlineStr">
        <is>
          <t>Name, or "All children"</t>
        </is>
      </c>
      <c r="E18" s="22" t="inlineStr">
        <is>
          <t>What was paid</t>
        </is>
      </c>
      <c r="F18" s="22" t="inlineStr">
        <is>
          <t>Pick one of the two names above</t>
        </is>
      </c>
      <c r="G18" s="22" t="inlineStr">
        <is>
          <t>Folder, email label, photo — wherever it's filed</t>
        </is>
      </c>
      <c r="H18" s="23" t="inlineStr">
        <is>
          <t>Calculated</t>
        </is>
      </c>
      <c r="I18" s="23" t="inlineStr">
        <is>
          <t>Calculated</t>
        </is>
      </c>
      <c r="J18" s="23" t="inlineStr">
        <is>
          <t>Calculated — the non-payer's share</t>
        </is>
      </c>
      <c r="K18" s="24">
        <f>"+ = "&amp;$A$7&amp;" owes "&amp;$A$6&amp;"  ·  − = "&amp;$A$6&amp;" owes "&amp;$A$7</f>
        <v/>
      </c>
    </row>
    <row r="19" ht="30" customHeight="1">
      <c r="A19" s="25">
        <f>DATE(2026,1,5)</f>
        <v/>
      </c>
      <c r="B19" s="26" t="inlineStr">
        <is>
          <t>Winter coat and boots</t>
        </is>
      </c>
      <c r="C19" s="27" t="inlineStr">
        <is>
          <t>Clothing &amp; shoes</t>
        </is>
      </c>
      <c r="D19" s="27" t="inlineStr">
        <is>
          <t>Maya</t>
        </is>
      </c>
      <c r="E19" s="28" t="n">
        <v>96.40000000000001</v>
      </c>
      <c r="F19" s="27" t="inlineStr">
        <is>
          <t>Jordan</t>
        </is>
      </c>
      <c r="G19" s="26" t="inlineStr">
        <is>
          <t>Photo in Receipts/2026-01 folder</t>
        </is>
      </c>
      <c r="H19" s="29">
        <f>IF($E19="","",$E19*$A$8)</f>
        <v/>
      </c>
      <c r="I19" s="29">
        <f>IF($E19="","",$E19*$A$9)</f>
        <v/>
      </c>
      <c r="J19" s="29">
        <f>IF($E19="","",IF($F19="","Pick who paid",IF($F19=$A$6,$I19,IF($F19=$A$7,$H19,"Re-pick who paid"))))</f>
        <v/>
      </c>
      <c r="K19" s="30">
        <f>IF($E19="","",SUMIFS($I$19:$I19,$F$19:$F19,$A$6)-SUMIFS($H$19:$H19,$F$19:$F19,$A$7))</f>
        <v/>
      </c>
    </row>
    <row r="20" ht="30" customHeight="1">
      <c r="A20" s="25">
        <f>DATE(2026,1,9)</f>
        <v/>
      </c>
      <c r="B20" s="26" t="inlineStr">
        <is>
          <t>January daycare tuition - before/after school care</t>
        </is>
      </c>
      <c r="C20" s="27" t="inlineStr">
        <is>
          <t>Child care</t>
        </is>
      </c>
      <c r="D20" s="27" t="inlineStr">
        <is>
          <t>Leo</t>
        </is>
      </c>
      <c r="E20" s="28" t="n">
        <v>310</v>
      </c>
      <c r="F20" s="27" t="inlineStr">
        <is>
          <t>Jordan</t>
        </is>
      </c>
      <c r="G20" s="26" t="inlineStr">
        <is>
          <t>Emailed PDF - Expenses label</t>
        </is>
      </c>
      <c r="H20" s="29">
        <f>IF($E20="","",$E20*$A$8)</f>
        <v/>
      </c>
      <c r="I20" s="29">
        <f>IF($E20="","",$E20*$A$9)</f>
        <v/>
      </c>
      <c r="J20" s="29">
        <f>IF($E20="","",IF($F20="","Pick who paid",IF($F20=$A$6,$I20,IF($F20=$A$7,$H20,"Re-pick who paid"))))</f>
        <v/>
      </c>
      <c r="K20" s="30">
        <f>IF($E20="","",SUMIFS($I$19:$I20,$F$19:$F20,$A$6)-SUMIFS($H$19:$H20,$F$19:$F20,$A$7))</f>
        <v/>
      </c>
    </row>
    <row r="21" ht="30" customHeight="1">
      <c r="A21" s="25">
        <f>DATE(2026,1,14)</f>
        <v/>
      </c>
      <c r="B21" s="26" t="inlineStr">
        <is>
          <t>Pediatrician visit copay</t>
        </is>
      </c>
      <c r="C21" s="27" t="inlineStr">
        <is>
          <t>Medical &amp; dental (uninsured)</t>
        </is>
      </c>
      <c r="D21" s="27" t="inlineStr">
        <is>
          <t>Maya</t>
        </is>
      </c>
      <c r="E21" s="28" t="n">
        <v>35</v>
      </c>
      <c r="F21" s="27" t="inlineStr">
        <is>
          <t>Casey</t>
        </is>
      </c>
      <c r="G21" s="26" t="inlineStr">
        <is>
          <t>Photo in Receipts/2026-01 folder</t>
        </is>
      </c>
      <c r="H21" s="29">
        <f>IF($E21="","",$E21*$A$8)</f>
        <v/>
      </c>
      <c r="I21" s="29">
        <f>IF($E21="","",$E21*$A$9)</f>
        <v/>
      </c>
      <c r="J21" s="29">
        <f>IF($E21="","",IF($F21="","Pick who paid",IF($F21=$A$6,$I21,IF($F21=$A$7,$H21,"Re-pick who paid"))))</f>
        <v/>
      </c>
      <c r="K21" s="30">
        <f>IF($E21="","",SUMIFS($I$19:$I21,$F$19:$F21,$A$6)-SUMIFS($H$19:$H21,$F$19:$F21,$A$7))</f>
        <v/>
      </c>
    </row>
    <row r="22" ht="30" customHeight="1">
      <c r="A22" s="25">
        <f>DATE(2026,1,20)</f>
        <v/>
      </c>
      <c r="B22" s="26" t="inlineStr">
        <is>
          <t>Health insurance premium share - January</t>
        </is>
      </c>
      <c r="C22" s="27" t="inlineStr">
        <is>
          <t>Health insurance (child)</t>
        </is>
      </c>
      <c r="D22" s="27" t="inlineStr">
        <is>
          <t>All children</t>
        </is>
      </c>
      <c r="E22" s="28" t="n">
        <v>142.5</v>
      </c>
      <c r="F22" s="27" t="inlineStr">
        <is>
          <t>Jordan</t>
        </is>
      </c>
      <c r="G22" s="26" t="inlineStr">
        <is>
          <t>Emailed PDF - Expenses label</t>
        </is>
      </c>
      <c r="H22" s="29">
        <f>IF($E22="","",$E22*$A$8)</f>
        <v/>
      </c>
      <c r="I22" s="29">
        <f>IF($E22="","",$E22*$A$9)</f>
        <v/>
      </c>
      <c r="J22" s="29">
        <f>IF($E22="","",IF($F22="","Pick who paid",IF($F22=$A$6,$I22,IF($F22=$A$7,$H22,"Re-pick who paid"))))</f>
        <v/>
      </c>
      <c r="K22" s="30">
        <f>IF($E22="","",SUMIFS($I$19:$I22,$F$19:$F22,$A$6)-SUMIFS($H$19:$H22,$F$19:$F22,$A$7))</f>
        <v/>
      </c>
    </row>
    <row r="23" ht="30" customHeight="1">
      <c r="A23" s="25">
        <f>DATE(2026,1,26)</f>
        <v/>
      </c>
      <c r="B23" s="26" t="inlineStr">
        <is>
          <t>Piano lesson book and sheet music</t>
        </is>
      </c>
      <c r="C23" s="27" t="inlineStr">
        <is>
          <t>School supplies &amp; books</t>
        </is>
      </c>
      <c r="D23" s="27" t="inlineStr">
        <is>
          <t>Leo</t>
        </is>
      </c>
      <c r="E23" s="28" t="n">
        <v>28.75</v>
      </c>
      <c r="F23" s="27" t="inlineStr">
        <is>
          <t>Casey</t>
        </is>
      </c>
      <c r="G23" s="26" t="inlineStr">
        <is>
          <t>Photo in Receipts/2026-01 folder</t>
        </is>
      </c>
      <c r="H23" s="29">
        <f>IF($E23="","",$E23*$A$8)</f>
        <v/>
      </c>
      <c r="I23" s="29">
        <f>IF($E23="","",$E23*$A$9)</f>
        <v/>
      </c>
      <c r="J23" s="29">
        <f>IF($E23="","",IF($F23="","Pick who paid",IF($F23=$A$6,$I23,IF($F23=$A$7,$H23,"Re-pick who paid"))))</f>
        <v/>
      </c>
      <c r="K23" s="30">
        <f>IF($E23="","",SUMIFS($I$19:$I23,$F$19:$F23,$A$6)-SUMIFS($H$19:$H23,$F$19:$F23,$A$7))</f>
        <v/>
      </c>
    </row>
    <row r="24" ht="30" customHeight="1">
      <c r="A24" s="25">
        <f>DATE(2026,2,2)</f>
        <v/>
      </c>
      <c r="B24" s="26" t="inlineStr">
        <is>
          <t>Therapy session - individual counseling</t>
        </is>
      </c>
      <c r="C24" s="27" t="inlineStr">
        <is>
          <t>Therapy &amp; counseling</t>
        </is>
      </c>
      <c r="D24" s="27" t="inlineStr">
        <is>
          <t>Leo</t>
        </is>
      </c>
      <c r="E24" s="28" t="n">
        <v>120</v>
      </c>
      <c r="F24" s="27" t="inlineStr">
        <is>
          <t>Jordan</t>
        </is>
      </c>
      <c r="G24" s="26" t="inlineStr">
        <is>
          <t>Emailed PDF - Expenses label</t>
        </is>
      </c>
      <c r="H24" s="29">
        <f>IF($E24="","",$E24*$A$8)</f>
        <v/>
      </c>
      <c r="I24" s="29">
        <f>IF($E24="","",$E24*$A$9)</f>
        <v/>
      </c>
      <c r="J24" s="29">
        <f>IF($E24="","",IF($F24="","Pick who paid",IF($F24=$A$6,$I24,IF($F24=$A$7,$H24,"Re-pick who paid"))))</f>
        <v/>
      </c>
      <c r="K24" s="30">
        <f>IF($E24="","",SUMIFS($I$19:$I24,$F$19:$F24,$A$6)-SUMIFS($H$19:$H24,$F$19:$F24,$A$7))</f>
        <v/>
      </c>
    </row>
    <row r="25" ht="30" customHeight="1">
      <c r="A25" s="25">
        <f>DATE(2026,2,7)</f>
        <v/>
      </c>
      <c r="B25" s="26" t="inlineStr">
        <is>
          <t>Summer camp deposit - week 1 session</t>
        </is>
      </c>
      <c r="C25" s="27" t="inlineStr">
        <is>
          <t>Summer camp</t>
        </is>
      </c>
      <c r="D25" s="27" t="inlineStr">
        <is>
          <t>Maya</t>
        </is>
      </c>
      <c r="E25" s="28" t="n">
        <v>75</v>
      </c>
      <c r="F25" s="27" t="inlineStr">
        <is>
          <t>Jordan</t>
        </is>
      </c>
      <c r="G25" s="26" t="inlineStr">
        <is>
          <t>Photo in Receipts/2026-02 folder</t>
        </is>
      </c>
      <c r="H25" s="29">
        <f>IF($E25="","",$E25*$A$8)</f>
        <v/>
      </c>
      <c r="I25" s="29">
        <f>IF($E25="","",$E25*$A$9)</f>
        <v/>
      </c>
      <c r="J25" s="29">
        <f>IF($E25="","",IF($F25="","Pick who paid",IF($F25=$A$6,$I25,IF($F25=$A$7,$H25,"Re-pick who paid"))))</f>
        <v/>
      </c>
      <c r="K25" s="30">
        <f>IF($E25="","",SUMIFS($I$19:$I25,$F$19:$F25,$A$6)-SUMIFS($H$19:$H25,$F$19:$F25,$A$7))</f>
        <v/>
      </c>
    </row>
    <row r="26" ht="30" customHeight="1">
      <c r="A26" s="25">
        <f>DATE(2026,2,12)</f>
        <v/>
      </c>
      <c r="B26" s="26" t="inlineStr">
        <is>
          <t>New soccer cleats</t>
        </is>
      </c>
      <c r="C26" s="27" t="inlineStr">
        <is>
          <t>Clothing &amp; shoes</t>
        </is>
      </c>
      <c r="D26" s="27" t="inlineStr">
        <is>
          <t>Leo</t>
        </is>
      </c>
      <c r="E26" s="28" t="n">
        <v>42</v>
      </c>
      <c r="F26" s="27" t="inlineStr">
        <is>
          <t>Casey</t>
        </is>
      </c>
      <c r="G26" s="26" t="inlineStr">
        <is>
          <t>Photo in Receipts/2026-02 folder</t>
        </is>
      </c>
      <c r="H26" s="29">
        <f>IF($E26="","",$E26*$A$8)</f>
        <v/>
      </c>
      <c r="I26" s="29">
        <f>IF($E26="","",$E26*$A$9)</f>
        <v/>
      </c>
      <c r="J26" s="29">
        <f>IF($E26="","",IF($F26="","Pick who paid",IF($F26=$A$6,$I26,IF($F26=$A$7,$H26,"Re-pick who paid"))))</f>
        <v/>
      </c>
      <c r="K26" s="30">
        <f>IF($E26="","",SUMIFS($I$19:$I26,$F$19:$F26,$A$6)-SUMIFS($H$19:$H26,$F$19:$F26,$A$7))</f>
        <v/>
      </c>
    </row>
    <row r="27" ht="30" customHeight="1">
      <c r="A27" s="25">
        <f>DATE(2026,2,18)</f>
        <v/>
      </c>
      <c r="B27" s="26" t="inlineStr">
        <is>
          <t>Math tutoring - 4 sessions</t>
        </is>
      </c>
      <c r="C27" s="27" t="inlineStr">
        <is>
          <t>Tutoring</t>
        </is>
      </c>
      <c r="D27" s="27" t="inlineStr">
        <is>
          <t>Maya</t>
        </is>
      </c>
      <c r="E27" s="28" t="n">
        <v>180</v>
      </c>
      <c r="F27" s="27" t="inlineStr">
        <is>
          <t>Jordan</t>
        </is>
      </c>
      <c r="G27" s="26" t="inlineStr">
        <is>
          <t>Emailed PDF - Expenses label</t>
        </is>
      </c>
      <c r="H27" s="29">
        <f>IF($E27="","",$E27*$A$8)</f>
        <v/>
      </c>
      <c r="I27" s="29">
        <f>IF($E27="","",$E27*$A$9)</f>
        <v/>
      </c>
      <c r="J27" s="29">
        <f>IF($E27="","",IF($F27="","Pick who paid",IF($F27=$A$6,$I27,IF($F27=$A$7,$H27,"Re-pick who paid"))))</f>
        <v/>
      </c>
      <c r="K27" s="30">
        <f>IF($E27="","",SUMIFS($I$19:$I27,$F$19:$F27,$A$6)-SUMIFS($H$19:$H27,$F$19:$F27,$A$7))</f>
        <v/>
      </c>
    </row>
    <row r="28" ht="30" customHeight="1">
      <c r="A28" s="25">
        <f>DATE(2026,2,24)</f>
        <v/>
      </c>
      <c r="B28" s="26" t="inlineStr">
        <is>
          <t>School yearbook and field trip fee</t>
        </is>
      </c>
      <c r="C28" s="27" t="inlineStr">
        <is>
          <t>School tuition &amp; fees</t>
        </is>
      </c>
      <c r="D28" s="27" t="inlineStr">
        <is>
          <t>Leo</t>
        </is>
      </c>
      <c r="E28" s="28" t="n">
        <v>54</v>
      </c>
      <c r="F28" s="27" t="inlineStr">
        <is>
          <t>Jordan</t>
        </is>
      </c>
      <c r="G28" s="26" t="inlineStr">
        <is>
          <t>Photo in Receipts/2026-02 folder</t>
        </is>
      </c>
      <c r="H28" s="29">
        <f>IF($E28="","",$E28*$A$8)</f>
        <v/>
      </c>
      <c r="I28" s="29">
        <f>IF($E28="","",$E28*$A$9)</f>
        <v/>
      </c>
      <c r="J28" s="29">
        <f>IF($E28="","",IF($F28="","Pick who paid",IF($F28=$A$6,$I28,IF($F28=$A$7,$H28,"Re-pick who paid"))))</f>
        <v/>
      </c>
      <c r="K28" s="30">
        <f>IF($E28="","",SUMIFS($I$19:$I28,$F$19:$F28,$A$6)-SUMIFS($H$19:$H28,$F$19:$F28,$A$7))</f>
        <v/>
      </c>
    </row>
    <row r="29" ht="30" customHeight="1">
      <c r="A29" s="25">
        <f>DATE(2026,3,3)</f>
        <v/>
      </c>
      <c r="B29" s="26" t="inlineStr">
        <is>
          <t>Replacement phone screen repair</t>
        </is>
      </c>
      <c r="C29" s="27" t="inlineStr">
        <is>
          <t>Phones &amp; technology</t>
        </is>
      </c>
      <c r="D29" s="27" t="inlineStr">
        <is>
          <t>Maya</t>
        </is>
      </c>
      <c r="E29" s="28" t="n">
        <v>89.98999999999999</v>
      </c>
      <c r="F29" s="27" t="inlineStr">
        <is>
          <t>Casey</t>
        </is>
      </c>
      <c r="G29" s="26" t="inlineStr">
        <is>
          <t>Emailed PDF - Expenses label</t>
        </is>
      </c>
      <c r="H29" s="29">
        <f>IF($E29="","",$E29*$A$8)</f>
        <v/>
      </c>
      <c r="I29" s="29">
        <f>IF($E29="","",$E29*$A$9)</f>
        <v/>
      </c>
      <c r="J29" s="29">
        <f>IF($E29="","",IF($F29="","Pick who paid",IF($F29=$A$6,$I29,IF($F29=$A$7,$H29,"Re-pick who paid"))))</f>
        <v/>
      </c>
      <c r="K29" s="30">
        <f>IF($E29="","",SUMIFS($I$19:$I29,$F$19:$F29,$A$6)-SUMIFS($H$19:$H29,$F$19:$F29,$A$7))</f>
        <v/>
      </c>
    </row>
    <row r="30" ht="30" customHeight="1">
      <c r="A30" s="25">
        <f>DATE(2026,3,9)</f>
        <v/>
      </c>
      <c r="B30" s="26" t="inlineStr">
        <is>
          <t>Club soccer spring registration</t>
        </is>
      </c>
      <c r="C30" s="27" t="inlineStr">
        <is>
          <t>Extracurricular activities</t>
        </is>
      </c>
      <c r="D30" s="27" t="inlineStr">
        <is>
          <t>Maya</t>
        </is>
      </c>
      <c r="E30" s="28" t="n">
        <v>245</v>
      </c>
      <c r="F30" s="27" t="inlineStr">
        <is>
          <t>Jordan</t>
        </is>
      </c>
      <c r="G30" s="26" t="inlineStr">
        <is>
          <t>Emailed PDF - Expenses label</t>
        </is>
      </c>
      <c r="H30" s="29">
        <f>IF($E30="","",$E30*$A$8)</f>
        <v/>
      </c>
      <c r="I30" s="29">
        <f>IF($E30="","",$E30*$A$9)</f>
        <v/>
      </c>
      <c r="J30" s="29">
        <f>IF($E30="","",IF($F30="","Pick who paid",IF($F30=$A$6,$I30,IF($F30=$A$7,$H30,"Re-pick who paid"))))</f>
        <v/>
      </c>
      <c r="K30" s="30">
        <f>IF($E30="","",SUMIFS($I$19:$I30,$F$19:$F30,$A$6)-SUMIFS($H$19:$H30,$F$19:$F30,$A$7))</f>
        <v/>
      </c>
    </row>
    <row r="31" ht="30" customHeight="1">
      <c r="A31" s="25">
        <f>DATE(2026,3,15)</f>
        <v/>
      </c>
      <c r="B31" s="26" t="inlineStr">
        <is>
          <t>Dental cleaning - not covered by insurance</t>
        </is>
      </c>
      <c r="C31" s="27" t="inlineStr">
        <is>
          <t>Medical &amp; dental (uninsured)</t>
        </is>
      </c>
      <c r="D31" s="27" t="inlineStr">
        <is>
          <t>Leo</t>
        </is>
      </c>
      <c r="E31" s="28" t="n">
        <v>60</v>
      </c>
      <c r="F31" s="27" t="inlineStr">
        <is>
          <t>Casey</t>
        </is>
      </c>
      <c r="G31" s="26" t="inlineStr">
        <is>
          <t>Photo in Receipts/2026-03 folder</t>
        </is>
      </c>
      <c r="H31" s="29">
        <f>IF($E31="","",$E31*$A$8)</f>
        <v/>
      </c>
      <c r="I31" s="29">
        <f>IF($E31="","",$E31*$A$9)</f>
        <v/>
      </c>
      <c r="J31" s="29">
        <f>IF($E31="","",IF($F31="","Pick who paid",IF($F31=$A$6,$I31,IF($F31=$A$7,$H31,"Re-pick who paid"))))</f>
        <v/>
      </c>
      <c r="K31" s="30">
        <f>IF($E31="","",SUMIFS($I$19:$I31,$F$19:$F31,$A$6)-SUMIFS($H$19:$H31,$F$19:$F31,$A$7))</f>
        <v/>
      </c>
    </row>
    <row r="32" ht="30" customHeight="1">
      <c r="A32" s="25">
        <f>DATE(2026,3,21)</f>
        <v/>
      </c>
      <c r="B32" s="26" t="inlineStr">
        <is>
          <t>Spring break camp - full week</t>
        </is>
      </c>
      <c r="C32" s="27" t="inlineStr">
        <is>
          <t>Summer camp</t>
        </is>
      </c>
      <c r="D32" s="27" t="inlineStr">
        <is>
          <t>All children</t>
        </is>
      </c>
      <c r="E32" s="28" t="n">
        <v>410</v>
      </c>
      <c r="F32" s="27" t="inlineStr">
        <is>
          <t>Jordan</t>
        </is>
      </c>
      <c r="G32" s="26" t="inlineStr">
        <is>
          <t>Emailed PDF - Expenses label</t>
        </is>
      </c>
      <c r="H32" s="29">
        <f>IF($E32="","",$E32*$A$8)</f>
        <v/>
      </c>
      <c r="I32" s="29">
        <f>IF($E32="","",$E32*$A$9)</f>
        <v/>
      </c>
      <c r="J32" s="29">
        <f>IF($E32="","",IF($F32="","Pick who paid",IF($F32=$A$6,$I32,IF($F32=$A$7,$H32,"Re-pick who paid"))))</f>
        <v/>
      </c>
      <c r="K32" s="30">
        <f>IF($E32="","",SUMIFS($I$19:$I32,$F$19:$F32,$A$6)-SUMIFS($H$19:$H32,$F$19:$F32,$A$7))</f>
        <v/>
      </c>
    </row>
    <row r="33" ht="30" customHeight="1">
      <c r="A33" s="25">
        <f>DATE(2026,3,27)</f>
        <v/>
      </c>
      <c r="B33" s="26" t="inlineStr">
        <is>
          <t>Therapy session - individual counseling</t>
        </is>
      </c>
      <c r="C33" s="27" t="inlineStr">
        <is>
          <t>Therapy &amp; counseling</t>
        </is>
      </c>
      <c r="D33" s="27" t="inlineStr">
        <is>
          <t>Leo</t>
        </is>
      </c>
      <c r="E33" s="28" t="n">
        <v>120</v>
      </c>
      <c r="F33" s="27" t="inlineStr">
        <is>
          <t>Casey</t>
        </is>
      </c>
      <c r="G33" s="26" t="inlineStr">
        <is>
          <t>Emailed PDF - Expenses label</t>
        </is>
      </c>
      <c r="H33" s="29">
        <f>IF($E33="","",$E33*$A$8)</f>
        <v/>
      </c>
      <c r="I33" s="29">
        <f>IF($E33="","",$E33*$A$9)</f>
        <v/>
      </c>
      <c r="J33" s="29">
        <f>IF($E33="","",IF($F33="","Pick who paid",IF($F33=$A$6,$I33,IF($F33=$A$7,$H33,"Re-pick who paid"))))</f>
        <v/>
      </c>
      <c r="K33" s="30">
        <f>IF($E33="","",SUMIFS($I$19:$I33,$F$19:$F33,$A$6)-SUMIFS($H$19:$H33,$F$19:$F33,$A$7))</f>
        <v/>
      </c>
    </row>
    <row r="34" ht="30" customHeight="1">
      <c r="A34" s="25" t="n"/>
      <c r="B34" s="26" t="n"/>
      <c r="C34" s="27" t="n"/>
      <c r="D34" s="27" t="n"/>
      <c r="E34" s="28" t="n"/>
      <c r="F34" s="27" t="n"/>
      <c r="G34" s="26" t="n"/>
      <c r="H34" s="29">
        <f>IF($E34="","",$E34*$A$8)</f>
        <v/>
      </c>
      <c r="I34" s="29">
        <f>IF($E34="","",$E34*$A$9)</f>
        <v/>
      </c>
      <c r="J34" s="29">
        <f>IF($E34="","",IF($F34="","Pick who paid",IF($F34=$A$6,$I34,IF($F34=$A$7,$H34,"Re-pick who paid"))))</f>
        <v/>
      </c>
      <c r="K34" s="30">
        <f>IF($E34="","",SUMIFS($I$19:$I34,$F$19:$F34,$A$6)-SUMIFS($H$19:$H34,$F$19:$F34,$A$7))</f>
        <v/>
      </c>
    </row>
    <row r="35" ht="30" customHeight="1">
      <c r="A35" s="25" t="n"/>
      <c r="B35" s="26" t="n"/>
      <c r="C35" s="27" t="n"/>
      <c r="D35" s="27" t="n"/>
      <c r="E35" s="28" t="n"/>
      <c r="F35" s="27" t="n"/>
      <c r="G35" s="26" t="n"/>
      <c r="H35" s="29">
        <f>IF($E35="","",$E35*$A$8)</f>
        <v/>
      </c>
      <c r="I35" s="29">
        <f>IF($E35="","",$E35*$A$9)</f>
        <v/>
      </c>
      <c r="J35" s="29">
        <f>IF($E35="","",IF($F35="","Pick who paid",IF($F35=$A$6,$I35,IF($F35=$A$7,$H35,"Re-pick who paid"))))</f>
        <v/>
      </c>
      <c r="K35" s="30">
        <f>IF($E35="","",SUMIFS($I$19:$I35,$F$19:$F35,$A$6)-SUMIFS($H$19:$H35,$F$19:$F35,$A$7))</f>
        <v/>
      </c>
    </row>
    <row r="36" ht="30" customHeight="1">
      <c r="A36" s="25" t="n"/>
      <c r="B36" s="26" t="n"/>
      <c r="C36" s="27" t="n"/>
      <c r="D36" s="27" t="n"/>
      <c r="E36" s="28" t="n"/>
      <c r="F36" s="27" t="n"/>
      <c r="G36" s="26" t="n"/>
      <c r="H36" s="29">
        <f>IF($E36="","",$E36*$A$8)</f>
        <v/>
      </c>
      <c r="I36" s="29">
        <f>IF($E36="","",$E36*$A$9)</f>
        <v/>
      </c>
      <c r="J36" s="29">
        <f>IF($E36="","",IF($F36="","Pick who paid",IF($F36=$A$6,$I36,IF($F36=$A$7,$H36,"Re-pick who paid"))))</f>
        <v/>
      </c>
      <c r="K36" s="30">
        <f>IF($E36="","",SUMIFS($I$19:$I36,$F$19:$F36,$A$6)-SUMIFS($H$19:$H36,$F$19:$F36,$A$7))</f>
        <v/>
      </c>
    </row>
    <row r="37" ht="30" customHeight="1">
      <c r="A37" s="25" t="n"/>
      <c r="B37" s="26" t="n"/>
      <c r="C37" s="27" t="n"/>
      <c r="D37" s="27" t="n"/>
      <c r="E37" s="28" t="n"/>
      <c r="F37" s="27" t="n"/>
      <c r="G37" s="26" t="n"/>
      <c r="H37" s="29">
        <f>IF($E37="","",$E37*$A$8)</f>
        <v/>
      </c>
      <c r="I37" s="29">
        <f>IF($E37="","",$E37*$A$9)</f>
        <v/>
      </c>
      <c r="J37" s="29">
        <f>IF($E37="","",IF($F37="","Pick who paid",IF($F37=$A$6,$I37,IF($F37=$A$7,$H37,"Re-pick who paid"))))</f>
        <v/>
      </c>
      <c r="K37" s="30">
        <f>IF($E37="","",SUMIFS($I$19:$I37,$F$19:$F37,$A$6)-SUMIFS($H$19:$H37,$F$19:$F37,$A$7))</f>
        <v/>
      </c>
    </row>
    <row r="38" ht="30" customHeight="1">
      <c r="A38" s="25" t="n"/>
      <c r="B38" s="26" t="n"/>
      <c r="C38" s="27" t="n"/>
      <c r="D38" s="27" t="n"/>
      <c r="E38" s="28" t="n"/>
      <c r="F38" s="27" t="n"/>
      <c r="G38" s="26" t="n"/>
      <c r="H38" s="29">
        <f>IF($E38="","",$E38*$A$8)</f>
        <v/>
      </c>
      <c r="I38" s="29">
        <f>IF($E38="","",$E38*$A$9)</f>
        <v/>
      </c>
      <c r="J38" s="29">
        <f>IF($E38="","",IF($F38="","Pick who paid",IF($F38=$A$6,$I38,IF($F38=$A$7,$H38,"Re-pick who paid"))))</f>
        <v/>
      </c>
      <c r="K38" s="30">
        <f>IF($E38="","",SUMIFS($I$19:$I38,$F$19:$F38,$A$6)-SUMIFS($H$19:$H38,$F$19:$F38,$A$7))</f>
        <v/>
      </c>
    </row>
    <row r="39" ht="30" customHeight="1">
      <c r="A39" s="25" t="n"/>
      <c r="B39" s="26" t="n"/>
      <c r="C39" s="27" t="n"/>
      <c r="D39" s="27" t="n"/>
      <c r="E39" s="28" t="n"/>
      <c r="F39" s="27" t="n"/>
      <c r="G39" s="26" t="n"/>
      <c r="H39" s="29">
        <f>IF($E39="","",$E39*$A$8)</f>
        <v/>
      </c>
      <c r="I39" s="29">
        <f>IF($E39="","",$E39*$A$9)</f>
        <v/>
      </c>
      <c r="J39" s="29">
        <f>IF($E39="","",IF($F39="","Pick who paid",IF($F39=$A$6,$I39,IF($F39=$A$7,$H39,"Re-pick who paid"))))</f>
        <v/>
      </c>
      <c r="K39" s="30">
        <f>IF($E39="","",SUMIFS($I$19:$I39,$F$19:$F39,$A$6)-SUMIFS($H$19:$H39,$F$19:$F39,$A$7))</f>
        <v/>
      </c>
    </row>
    <row r="40" ht="30" customHeight="1">
      <c r="A40" s="25" t="n"/>
      <c r="B40" s="26" t="n"/>
      <c r="C40" s="27" t="n"/>
      <c r="D40" s="27" t="n"/>
      <c r="E40" s="28" t="n"/>
      <c r="F40" s="27" t="n"/>
      <c r="G40" s="26" t="n"/>
      <c r="H40" s="29">
        <f>IF($E40="","",$E40*$A$8)</f>
        <v/>
      </c>
      <c r="I40" s="29">
        <f>IF($E40="","",$E40*$A$9)</f>
        <v/>
      </c>
      <c r="J40" s="29">
        <f>IF($E40="","",IF($F40="","Pick who paid",IF($F40=$A$6,$I40,IF($F40=$A$7,$H40,"Re-pick who paid"))))</f>
        <v/>
      </c>
      <c r="K40" s="30">
        <f>IF($E40="","",SUMIFS($I$19:$I40,$F$19:$F40,$A$6)-SUMIFS($H$19:$H40,$F$19:$F40,$A$7))</f>
        <v/>
      </c>
    </row>
    <row r="41" ht="30" customHeight="1">
      <c r="A41" s="25" t="n"/>
      <c r="B41" s="26" t="n"/>
      <c r="C41" s="27" t="n"/>
      <c r="D41" s="27" t="n"/>
      <c r="E41" s="28" t="n"/>
      <c r="F41" s="27" t="n"/>
      <c r="G41" s="26" t="n"/>
      <c r="H41" s="29">
        <f>IF($E41="","",$E41*$A$8)</f>
        <v/>
      </c>
      <c r="I41" s="29">
        <f>IF($E41="","",$E41*$A$9)</f>
        <v/>
      </c>
      <c r="J41" s="29">
        <f>IF($E41="","",IF($F41="","Pick who paid",IF($F41=$A$6,$I41,IF($F41=$A$7,$H41,"Re-pick who paid"))))</f>
        <v/>
      </c>
      <c r="K41" s="30">
        <f>IF($E41="","",SUMIFS($I$19:$I41,$F$19:$F41,$A$6)-SUMIFS($H$19:$H41,$F$19:$F41,$A$7))</f>
        <v/>
      </c>
    </row>
    <row r="42" ht="30" customHeight="1">
      <c r="A42" s="25" t="n"/>
      <c r="B42" s="26" t="n"/>
      <c r="C42" s="27" t="n"/>
      <c r="D42" s="27" t="n"/>
      <c r="E42" s="28" t="n"/>
      <c r="F42" s="27" t="n"/>
      <c r="G42" s="26" t="n"/>
      <c r="H42" s="29">
        <f>IF($E42="","",$E42*$A$8)</f>
        <v/>
      </c>
      <c r="I42" s="29">
        <f>IF($E42="","",$E42*$A$9)</f>
        <v/>
      </c>
      <c r="J42" s="29">
        <f>IF($E42="","",IF($F42="","Pick who paid",IF($F42=$A$6,$I42,IF($F42=$A$7,$H42,"Re-pick who paid"))))</f>
        <v/>
      </c>
      <c r="K42" s="30">
        <f>IF($E42="","",SUMIFS($I$19:$I42,$F$19:$F42,$A$6)-SUMIFS($H$19:$H42,$F$19:$F42,$A$7))</f>
        <v/>
      </c>
    </row>
    <row r="43" ht="30" customHeight="1">
      <c r="A43" s="25" t="n"/>
      <c r="B43" s="26" t="n"/>
      <c r="C43" s="27" t="n"/>
      <c r="D43" s="27" t="n"/>
      <c r="E43" s="28" t="n"/>
      <c r="F43" s="27" t="n"/>
      <c r="G43" s="26" t="n"/>
      <c r="H43" s="29">
        <f>IF($E43="","",$E43*$A$8)</f>
        <v/>
      </c>
      <c r="I43" s="29">
        <f>IF($E43="","",$E43*$A$9)</f>
        <v/>
      </c>
      <c r="J43" s="29">
        <f>IF($E43="","",IF($F43="","Pick who paid",IF($F43=$A$6,$I43,IF($F43=$A$7,$H43,"Re-pick who paid"))))</f>
        <v/>
      </c>
      <c r="K43" s="30">
        <f>IF($E43="","",SUMIFS($I$19:$I43,$F$19:$F43,$A$6)-SUMIFS($H$19:$H43,$F$19:$F43,$A$7))</f>
        <v/>
      </c>
    </row>
    <row r="44" ht="30" customHeight="1">
      <c r="A44" s="25" t="n"/>
      <c r="B44" s="26" t="n"/>
      <c r="C44" s="27" t="n"/>
      <c r="D44" s="27" t="n"/>
      <c r="E44" s="28" t="n"/>
      <c r="F44" s="27" t="n"/>
      <c r="G44" s="26" t="n"/>
      <c r="H44" s="29">
        <f>IF($E44="","",$E44*$A$8)</f>
        <v/>
      </c>
      <c r="I44" s="29">
        <f>IF($E44="","",$E44*$A$9)</f>
        <v/>
      </c>
      <c r="J44" s="29">
        <f>IF($E44="","",IF($F44="","Pick who paid",IF($F44=$A$6,$I44,IF($F44=$A$7,$H44,"Re-pick who paid"))))</f>
        <v/>
      </c>
      <c r="K44" s="30">
        <f>IF($E44="","",SUMIFS($I$19:$I44,$F$19:$F44,$A$6)-SUMIFS($H$19:$H44,$F$19:$F44,$A$7))</f>
        <v/>
      </c>
    </row>
    <row r="45" ht="30" customHeight="1">
      <c r="A45" s="25" t="n"/>
      <c r="B45" s="26" t="n"/>
      <c r="C45" s="27" t="n"/>
      <c r="D45" s="27" t="n"/>
      <c r="E45" s="28" t="n"/>
      <c r="F45" s="27" t="n"/>
      <c r="G45" s="26" t="n"/>
      <c r="H45" s="29">
        <f>IF($E45="","",$E45*$A$8)</f>
        <v/>
      </c>
      <c r="I45" s="29">
        <f>IF($E45="","",$E45*$A$9)</f>
        <v/>
      </c>
      <c r="J45" s="29">
        <f>IF($E45="","",IF($F45="","Pick who paid",IF($F45=$A$6,$I45,IF($F45=$A$7,$H45,"Re-pick who paid"))))</f>
        <v/>
      </c>
      <c r="K45" s="30">
        <f>IF($E45="","",SUMIFS($I$19:$I45,$F$19:$F45,$A$6)-SUMIFS($H$19:$H45,$F$19:$F45,$A$7))</f>
        <v/>
      </c>
    </row>
    <row r="46" ht="30" customHeight="1">
      <c r="A46" s="25" t="n"/>
      <c r="B46" s="26" t="n"/>
      <c r="C46" s="27" t="n"/>
      <c r="D46" s="27" t="n"/>
      <c r="E46" s="28" t="n"/>
      <c r="F46" s="27" t="n"/>
      <c r="G46" s="26" t="n"/>
      <c r="H46" s="29">
        <f>IF($E46="","",$E46*$A$8)</f>
        <v/>
      </c>
      <c r="I46" s="29">
        <f>IF($E46="","",$E46*$A$9)</f>
        <v/>
      </c>
      <c r="J46" s="29">
        <f>IF($E46="","",IF($F46="","Pick who paid",IF($F46=$A$6,$I46,IF($F46=$A$7,$H46,"Re-pick who paid"))))</f>
        <v/>
      </c>
      <c r="K46" s="30">
        <f>IF($E46="","",SUMIFS($I$19:$I46,$F$19:$F46,$A$6)-SUMIFS($H$19:$H46,$F$19:$F46,$A$7))</f>
        <v/>
      </c>
    </row>
    <row r="47" ht="30" customHeight="1">
      <c r="A47" s="25" t="n"/>
      <c r="B47" s="26" t="n"/>
      <c r="C47" s="27" t="n"/>
      <c r="D47" s="27" t="n"/>
      <c r="E47" s="28" t="n"/>
      <c r="F47" s="27" t="n"/>
      <c r="G47" s="26" t="n"/>
      <c r="H47" s="29">
        <f>IF($E47="","",$E47*$A$8)</f>
        <v/>
      </c>
      <c r="I47" s="29">
        <f>IF($E47="","",$E47*$A$9)</f>
        <v/>
      </c>
      <c r="J47" s="29">
        <f>IF($E47="","",IF($F47="","Pick who paid",IF($F47=$A$6,$I47,IF($F47=$A$7,$H47,"Re-pick who paid"))))</f>
        <v/>
      </c>
      <c r="K47" s="30">
        <f>IF($E47="","",SUMIFS($I$19:$I47,$F$19:$F47,$A$6)-SUMIFS($H$19:$H47,$F$19:$F47,$A$7))</f>
        <v/>
      </c>
    </row>
    <row r="48" ht="30" customHeight="1">
      <c r="A48" s="25" t="n"/>
      <c r="B48" s="26" t="n"/>
      <c r="C48" s="27" t="n"/>
      <c r="D48" s="27" t="n"/>
      <c r="E48" s="28" t="n"/>
      <c r="F48" s="27" t="n"/>
      <c r="G48" s="26" t="n"/>
      <c r="H48" s="29">
        <f>IF($E48="","",$E48*$A$8)</f>
        <v/>
      </c>
      <c r="I48" s="29">
        <f>IF($E48="","",$E48*$A$9)</f>
        <v/>
      </c>
      <c r="J48" s="29">
        <f>IF($E48="","",IF($F48="","Pick who paid",IF($F48=$A$6,$I48,IF($F48=$A$7,$H48,"Re-pick who paid"))))</f>
        <v/>
      </c>
      <c r="K48" s="30">
        <f>IF($E48="","",SUMIFS($I$19:$I48,$F$19:$F48,$A$6)-SUMIFS($H$19:$H48,$F$19:$F48,$A$7))</f>
        <v/>
      </c>
    </row>
    <row r="49" ht="30" customHeight="1">
      <c r="A49" s="25" t="n"/>
      <c r="B49" s="26" t="n"/>
      <c r="C49" s="27" t="n"/>
      <c r="D49" s="27" t="n"/>
      <c r="E49" s="28" t="n"/>
      <c r="F49" s="27" t="n"/>
      <c r="G49" s="26" t="n"/>
      <c r="H49" s="29">
        <f>IF($E49="","",$E49*$A$8)</f>
        <v/>
      </c>
      <c r="I49" s="29">
        <f>IF($E49="","",$E49*$A$9)</f>
        <v/>
      </c>
      <c r="J49" s="29">
        <f>IF($E49="","",IF($F49="","Pick who paid",IF($F49=$A$6,$I49,IF($F49=$A$7,$H49,"Re-pick who paid"))))</f>
        <v/>
      </c>
      <c r="K49" s="30">
        <f>IF($E49="","",SUMIFS($I$19:$I49,$F$19:$F49,$A$6)-SUMIFS($H$19:$H49,$F$19:$F49,$A$7))</f>
        <v/>
      </c>
    </row>
    <row r="50" ht="30" customHeight="1">
      <c r="A50" s="25" t="n"/>
      <c r="B50" s="26" t="n"/>
      <c r="C50" s="27" t="n"/>
      <c r="D50" s="27" t="n"/>
      <c r="E50" s="28" t="n"/>
      <c r="F50" s="27" t="n"/>
      <c r="G50" s="26" t="n"/>
      <c r="H50" s="29">
        <f>IF($E50="","",$E50*$A$8)</f>
        <v/>
      </c>
      <c r="I50" s="29">
        <f>IF($E50="","",$E50*$A$9)</f>
        <v/>
      </c>
      <c r="J50" s="29">
        <f>IF($E50="","",IF($F50="","Pick who paid",IF($F50=$A$6,$I50,IF($F50=$A$7,$H50,"Re-pick who paid"))))</f>
        <v/>
      </c>
      <c r="K50" s="30">
        <f>IF($E50="","",SUMIFS($I$19:$I50,$F$19:$F50,$A$6)-SUMIFS($H$19:$H50,$F$19:$F50,$A$7))</f>
        <v/>
      </c>
    </row>
    <row r="51" ht="30" customHeight="1">
      <c r="A51" s="25" t="n"/>
      <c r="B51" s="26" t="n"/>
      <c r="C51" s="27" t="n"/>
      <c r="D51" s="27" t="n"/>
      <c r="E51" s="28" t="n"/>
      <c r="F51" s="27" t="n"/>
      <c r="G51" s="26" t="n"/>
      <c r="H51" s="29">
        <f>IF($E51="","",$E51*$A$8)</f>
        <v/>
      </c>
      <c r="I51" s="29">
        <f>IF($E51="","",$E51*$A$9)</f>
        <v/>
      </c>
      <c r="J51" s="29">
        <f>IF($E51="","",IF($F51="","Pick who paid",IF($F51=$A$6,$I51,IF($F51=$A$7,$H51,"Re-pick who paid"))))</f>
        <v/>
      </c>
      <c r="K51" s="30">
        <f>IF($E51="","",SUMIFS($I$19:$I51,$F$19:$F51,$A$6)-SUMIFS($H$19:$H51,$F$19:$F51,$A$7))</f>
        <v/>
      </c>
    </row>
    <row r="52" ht="30" customHeight="1">
      <c r="A52" s="25" t="n"/>
      <c r="B52" s="26" t="n"/>
      <c r="C52" s="27" t="n"/>
      <c r="D52" s="27" t="n"/>
      <c r="E52" s="28" t="n"/>
      <c r="F52" s="27" t="n"/>
      <c r="G52" s="26" t="n"/>
      <c r="H52" s="29">
        <f>IF($E52="","",$E52*$A$8)</f>
        <v/>
      </c>
      <c r="I52" s="29">
        <f>IF($E52="","",$E52*$A$9)</f>
        <v/>
      </c>
      <c r="J52" s="29">
        <f>IF($E52="","",IF($F52="","Pick who paid",IF($F52=$A$6,$I52,IF($F52=$A$7,$H52,"Re-pick who paid"))))</f>
        <v/>
      </c>
      <c r="K52" s="30">
        <f>IF($E52="","",SUMIFS($I$19:$I52,$F$19:$F52,$A$6)-SUMIFS($H$19:$H52,$F$19:$F52,$A$7))</f>
        <v/>
      </c>
    </row>
    <row r="53" ht="30" customHeight="1">
      <c r="A53" s="25" t="n"/>
      <c r="B53" s="26" t="n"/>
      <c r="C53" s="27" t="n"/>
      <c r="D53" s="27" t="n"/>
      <c r="E53" s="28" t="n"/>
      <c r="F53" s="27" t="n"/>
      <c r="G53" s="26" t="n"/>
      <c r="H53" s="29">
        <f>IF($E53="","",$E53*$A$8)</f>
        <v/>
      </c>
      <c r="I53" s="29">
        <f>IF($E53="","",$E53*$A$9)</f>
        <v/>
      </c>
      <c r="J53" s="29">
        <f>IF($E53="","",IF($F53="","Pick who paid",IF($F53=$A$6,$I53,IF($F53=$A$7,$H53,"Re-pick who paid"))))</f>
        <v/>
      </c>
      <c r="K53" s="30">
        <f>IF($E53="","",SUMIFS($I$19:$I53,$F$19:$F53,$A$6)-SUMIFS($H$19:$H53,$F$19:$F53,$A$7))</f>
        <v/>
      </c>
    </row>
    <row r="54" ht="30" customHeight="1">
      <c r="A54" s="25" t="n"/>
      <c r="B54" s="26" t="n"/>
      <c r="C54" s="27" t="n"/>
      <c r="D54" s="27" t="n"/>
      <c r="E54" s="28" t="n"/>
      <c r="F54" s="27" t="n"/>
      <c r="G54" s="26" t="n"/>
      <c r="H54" s="29">
        <f>IF($E54="","",$E54*$A$8)</f>
        <v/>
      </c>
      <c r="I54" s="29">
        <f>IF($E54="","",$E54*$A$9)</f>
        <v/>
      </c>
      <c r="J54" s="29">
        <f>IF($E54="","",IF($F54="","Pick who paid",IF($F54=$A$6,$I54,IF($F54=$A$7,$H54,"Re-pick who paid"))))</f>
        <v/>
      </c>
      <c r="K54" s="30">
        <f>IF($E54="","",SUMIFS($I$19:$I54,$F$19:$F54,$A$6)-SUMIFS($H$19:$H54,$F$19:$F54,$A$7))</f>
        <v/>
      </c>
    </row>
    <row r="55" ht="30" customHeight="1">
      <c r="A55" s="25" t="n"/>
      <c r="B55" s="26" t="n"/>
      <c r="C55" s="27" t="n"/>
      <c r="D55" s="27" t="n"/>
      <c r="E55" s="28" t="n"/>
      <c r="F55" s="27" t="n"/>
      <c r="G55" s="26" t="n"/>
      <c r="H55" s="29">
        <f>IF($E55="","",$E55*$A$8)</f>
        <v/>
      </c>
      <c r="I55" s="29">
        <f>IF($E55="","",$E55*$A$9)</f>
        <v/>
      </c>
      <c r="J55" s="29">
        <f>IF($E55="","",IF($F55="","Pick who paid",IF($F55=$A$6,$I55,IF($F55=$A$7,$H55,"Re-pick who paid"))))</f>
        <v/>
      </c>
      <c r="K55" s="30">
        <f>IF($E55="","",SUMIFS($I$19:$I55,$F$19:$F55,$A$6)-SUMIFS($H$19:$H55,$F$19:$F55,$A$7))</f>
        <v/>
      </c>
    </row>
    <row r="56" ht="30" customHeight="1">
      <c r="A56" s="25" t="n"/>
      <c r="B56" s="26" t="n"/>
      <c r="C56" s="27" t="n"/>
      <c r="D56" s="27" t="n"/>
      <c r="E56" s="28" t="n"/>
      <c r="F56" s="27" t="n"/>
      <c r="G56" s="26" t="n"/>
      <c r="H56" s="29">
        <f>IF($E56="","",$E56*$A$8)</f>
        <v/>
      </c>
      <c r="I56" s="29">
        <f>IF($E56="","",$E56*$A$9)</f>
        <v/>
      </c>
      <c r="J56" s="29">
        <f>IF($E56="","",IF($F56="","Pick who paid",IF($F56=$A$6,$I56,IF($F56=$A$7,$H56,"Re-pick who paid"))))</f>
        <v/>
      </c>
      <c r="K56" s="30">
        <f>IF($E56="","",SUMIFS($I$19:$I56,$F$19:$F56,$A$6)-SUMIFS($H$19:$H56,$F$19:$F56,$A$7))</f>
        <v/>
      </c>
    </row>
    <row r="57" ht="30" customHeight="1">
      <c r="A57" s="25" t="n"/>
      <c r="B57" s="26" t="n"/>
      <c r="C57" s="27" t="n"/>
      <c r="D57" s="27" t="n"/>
      <c r="E57" s="28" t="n"/>
      <c r="F57" s="27" t="n"/>
      <c r="G57" s="26" t="n"/>
      <c r="H57" s="29">
        <f>IF($E57="","",$E57*$A$8)</f>
        <v/>
      </c>
      <c r="I57" s="29">
        <f>IF($E57="","",$E57*$A$9)</f>
        <v/>
      </c>
      <c r="J57" s="29">
        <f>IF($E57="","",IF($F57="","Pick who paid",IF($F57=$A$6,$I57,IF($F57=$A$7,$H57,"Re-pick who paid"))))</f>
        <v/>
      </c>
      <c r="K57" s="30">
        <f>IF($E57="","",SUMIFS($I$19:$I57,$F$19:$F57,$A$6)-SUMIFS($H$19:$H57,$F$19:$F57,$A$7))</f>
        <v/>
      </c>
    </row>
    <row r="58" ht="30" customHeight="1">
      <c r="A58" s="25" t="n"/>
      <c r="B58" s="26" t="n"/>
      <c r="C58" s="27" t="n"/>
      <c r="D58" s="27" t="n"/>
      <c r="E58" s="28" t="n"/>
      <c r="F58" s="27" t="n"/>
      <c r="G58" s="26" t="n"/>
      <c r="H58" s="29">
        <f>IF($E58="","",$E58*$A$8)</f>
        <v/>
      </c>
      <c r="I58" s="29">
        <f>IF($E58="","",$E58*$A$9)</f>
        <v/>
      </c>
      <c r="J58" s="29">
        <f>IF($E58="","",IF($F58="","Pick who paid",IF($F58=$A$6,$I58,IF($F58=$A$7,$H58,"Re-pick who paid"))))</f>
        <v/>
      </c>
      <c r="K58" s="30">
        <f>IF($E58="","",SUMIFS($I$19:$I58,$F$19:$F58,$A$6)-SUMIFS($H$19:$H58,$F$19:$F58,$A$7))</f>
        <v/>
      </c>
    </row>
    <row r="60" ht="24" customHeight="1">
      <c r="A60" s="31" t="inlineStr">
        <is>
          <t>CATEGORY LIST</t>
        </is>
      </c>
      <c r="B60" s="32" t="inlineStr">
        <is>
          <t>Reference list for the Category dropdown above — please keep these rows; don't delete them.</t>
        </is>
      </c>
      <c r="C60" s="33" t="n"/>
      <c r="D60" s="33" t="n"/>
      <c r="E60" s="33" t="n"/>
      <c r="F60" s="33" t="n"/>
      <c r="G60" s="33" t="n"/>
      <c r="H60" s="33" t="n"/>
      <c r="I60" s="33" t="n"/>
      <c r="J60" s="33" t="n"/>
      <c r="K60" s="33" t="n"/>
    </row>
    <row r="61" ht="15" customHeight="1">
      <c r="A61" s="34" t="inlineStr">
        <is>
          <t>Child care</t>
        </is>
      </c>
    </row>
    <row r="62" ht="15" customHeight="1">
      <c r="A62" s="34" t="inlineStr">
        <is>
          <t>Medical &amp; dental (uninsured)</t>
        </is>
      </c>
    </row>
    <row r="63" ht="15" customHeight="1">
      <c r="A63" s="34" t="inlineStr">
        <is>
          <t>Health insurance (child)</t>
        </is>
      </c>
    </row>
    <row r="64" ht="15" customHeight="1">
      <c r="A64" s="34" t="inlineStr">
        <is>
          <t>Therapy &amp; counseling</t>
        </is>
      </c>
    </row>
    <row r="65" ht="15" customHeight="1">
      <c r="A65" s="34" t="inlineStr">
        <is>
          <t>School tuition &amp; fees</t>
        </is>
      </c>
    </row>
    <row r="66" ht="15" customHeight="1">
      <c r="A66" s="34" t="inlineStr">
        <is>
          <t>School supplies &amp; books</t>
        </is>
      </c>
    </row>
    <row r="67" ht="15" customHeight="1">
      <c r="A67" s="34" t="inlineStr">
        <is>
          <t>Tutoring</t>
        </is>
      </c>
    </row>
    <row r="68" ht="15" customHeight="1">
      <c r="A68" s="34" t="inlineStr">
        <is>
          <t>Extracurricular activities</t>
        </is>
      </c>
    </row>
    <row r="69" ht="15" customHeight="1">
      <c r="A69" s="34" t="inlineStr">
        <is>
          <t>Summer camp</t>
        </is>
      </c>
    </row>
    <row r="70" ht="15" customHeight="1">
      <c r="A70" s="34" t="inlineStr">
        <is>
          <t>Clothing &amp; shoes</t>
        </is>
      </c>
    </row>
    <row r="71" ht="15" customHeight="1">
      <c r="A71" s="34" t="inlineStr">
        <is>
          <t>Phones &amp; technology</t>
        </is>
      </c>
    </row>
    <row r="72" ht="15" customHeight="1">
      <c r="A72" s="34" t="inlineStr">
        <is>
          <t>Other agreed extras</t>
        </is>
      </c>
    </row>
    <row r="74" ht="22" customHeight="1">
      <c r="A74" s="35" t="inlineStr">
        <is>
          <t>WHAT THE FULL LOG ADDS</t>
        </is>
      </c>
      <c r="B74" s="36" t="n"/>
      <c r="C74" s="36" t="n"/>
      <c r="D74" s="36" t="n"/>
      <c r="E74" s="36" t="n"/>
      <c r="F74" s="36" t="n"/>
      <c r="G74" s="36" t="n"/>
      <c r="H74" s="36" t="n"/>
      <c r="I74" s="36" t="n"/>
      <c r="J74" s="36" t="n"/>
      <c r="K74" s="36" t="n"/>
    </row>
    <row r="75" ht="88" customHeight="1">
      <c r="A75" s="37" t="inlineStr">
        <is>
          <t>This free ledger logs one row per expense, split one way. The full Co-Parenting Expense &amp; Records Log adds a different agreed split for each of twelve expense categories, with a per-child exception for the ones where you've agreed to something different; payments paid back — including partial ones — netted into the running balance; a day-by-day record of who actually had the children against the schedule; the odd/even-year holiday alternation worked out for you automatically; and a message log, a document-request list, and a roll-up of the whole year for a mediator or tax preparer. It's 11 connected tabs, printable pages, and a Google Sheets copy.</t>
        </is>
      </c>
      <c r="B75" s="8" t="n"/>
      <c r="C75" s="8" t="n"/>
      <c r="D75" s="8" t="n"/>
      <c r="E75" s="8" t="n"/>
      <c r="F75" s="8" t="n"/>
      <c r="G75" s="8" t="n"/>
      <c r="H75" s="8" t="n"/>
      <c r="I75" s="8" t="n"/>
      <c r="J75" s="8" t="n"/>
      <c r="K75" s="8" t="n"/>
    </row>
    <row r="76" ht="20" customHeight="1">
      <c r="A76" s="38" t="inlineStr">
        <is>
          <t>➤  See the full Co-Parenting Expense &amp; Records Log</t>
        </is>
      </c>
      <c r="B76" s="12" t="n"/>
      <c r="C76" s="12" t="n"/>
      <c r="D76" s="12" t="n"/>
      <c r="E76" s="12" t="n"/>
      <c r="F76" s="12" t="n"/>
      <c r="G76" s="12" t="n"/>
      <c r="H76" s="12" t="n"/>
      <c r="I76" s="12" t="n"/>
      <c r="J76" s="12" t="n"/>
      <c r="K76" s="12" t="n"/>
    </row>
    <row r="77" ht="18" customHeight="1">
      <c r="A77" s="39" t="inlineStr">
        <is>
          <t>➤  Come back to this free ledger anytime at ardentworkshop.com/resources</t>
        </is>
      </c>
      <c r="B77" s="8" t="n"/>
      <c r="C77" s="8" t="n"/>
      <c r="D77" s="8" t="n"/>
      <c r="E77" s="8" t="n"/>
      <c r="F77" s="8" t="n"/>
      <c r="G77" s="8" t="n"/>
      <c r="H77" s="8" t="n"/>
      <c r="I77" s="8" t="n"/>
      <c r="J77" s="8" t="n"/>
      <c r="K77" s="8" t="n"/>
    </row>
    <row r="78" ht="28" customHeight="1">
      <c r="A78" s="40" t="inlineStr">
        <is>
          <t>Prefer Google Sheets? Upload this .xlsx to Google Drive, right-click it and choose Open with → Google Sheets, then File → Save as Google Sheets to keep using it there.</t>
        </is>
      </c>
      <c r="B78" s="8" t="n"/>
      <c r="C78" s="8" t="n"/>
      <c r="D78" s="8" t="n"/>
      <c r="E78" s="8" t="n"/>
      <c r="F78" s="8" t="n"/>
      <c r="G78" s="8" t="n"/>
      <c r="H78" s="8" t="n"/>
      <c r="I78" s="8" t="n"/>
      <c r="J78" s="8" t="n"/>
      <c r="K78" s="8" t="n"/>
    </row>
    <row r="79" ht="18" customHeight="1">
      <c r="A79" s="39" t="inlineStr">
        <is>
          <t>➤  More free tools and templates at ardentworkshop.com</t>
        </is>
      </c>
      <c r="B79" s="8" t="n"/>
      <c r="C79" s="8" t="n"/>
      <c r="D79" s="8" t="n"/>
      <c r="E79" s="8" t="n"/>
      <c r="F79" s="8" t="n"/>
      <c r="G79" s="8" t="n"/>
      <c r="H79" s="8" t="n"/>
      <c r="I79" s="8" t="n"/>
      <c r="J79" s="8" t="n"/>
      <c r="K79" s="8" t="n"/>
    </row>
    <row r="81" ht="26" customHeight="1">
      <c r="A81" s="41" t="inlineStr">
        <is>
          <t>Organizes records only — it does not calculate child support, interpret a court order, or give legal or tax advice.</t>
        </is>
      </c>
      <c r="B81" s="8" t="n"/>
      <c r="C81" s="8" t="n"/>
      <c r="D81" s="8" t="n"/>
      <c r="E81" s="8" t="n"/>
      <c r="F81" s="8" t="n"/>
      <c r="G81" s="8" t="n"/>
      <c r="H81" s="8" t="n"/>
      <c r="I81" s="8" t="n"/>
      <c r="J81" s="8" t="n"/>
      <c r="K81" s="8" t="n"/>
    </row>
    <row r="82" ht="28" customHeight="1">
      <c r="A82" s="40" t="inlineStr">
        <is>
          <t>© Ardent Workshop LLC. Free to use and to share with your co-parent — please don't resell or redistribute. This is a record-keeping tool: arithmetic and organization on the figures you enter, not legal, tax, or financial advice.</t>
        </is>
      </c>
      <c r="B82" s="8" t="n"/>
      <c r="C82" s="8" t="n"/>
      <c r="D82" s="8" t="n"/>
      <c r="E82" s="8" t="n"/>
      <c r="F82" s="8" t="n"/>
      <c r="G82" s="8" t="n"/>
      <c r="H82" s="8" t="n"/>
      <c r="I82" s="8" t="n"/>
      <c r="J82" s="8" t="n"/>
      <c r="K82" s="8" t="n"/>
    </row>
  </sheetData>
  <mergeCells count="29">
    <mergeCell ref="H13:K13"/>
    <mergeCell ref="A77:K77"/>
    <mergeCell ref="B9:K9"/>
    <mergeCell ref="A82:K82"/>
    <mergeCell ref="A11:K11"/>
    <mergeCell ref="B6:K6"/>
    <mergeCell ref="A1:K1"/>
    <mergeCell ref="A79:K79"/>
    <mergeCell ref="H14:K14"/>
    <mergeCell ref="A78:K78"/>
    <mergeCell ref="D13:E13"/>
    <mergeCell ref="A14:C14"/>
    <mergeCell ref="B7:K7"/>
    <mergeCell ref="A75:K75"/>
    <mergeCell ref="A74:K74"/>
    <mergeCell ref="A12:K12"/>
    <mergeCell ref="A13:C13"/>
    <mergeCell ref="A3:K3"/>
    <mergeCell ref="D16:K16"/>
    <mergeCell ref="A2:K2"/>
    <mergeCell ref="A76:K76"/>
    <mergeCell ref="F13:G13"/>
    <mergeCell ref="A5:K5"/>
    <mergeCell ref="B60:K60"/>
    <mergeCell ref="B8:K8"/>
    <mergeCell ref="A81:K81"/>
    <mergeCell ref="D14:E14"/>
    <mergeCell ref="F14:G14"/>
    <mergeCell ref="A16:C16"/>
  </mergeCells>
  <conditionalFormatting sqref="A12">
    <cfRule type="cellIs" priority="1" operator="equal" dxfId="0">
      <formula>"All square"</formula>
    </cfRule>
    <cfRule type="expression" priority="2" dxfId="1">
      <formula>(COUNTIF($J$19:$J$58,"Pick who paid")+COUNTIF($J$19:$J$58,"Re-pick who paid"))&gt;0</formula>
    </cfRule>
  </conditionalFormatting>
  <conditionalFormatting sqref="J19:J58">
    <cfRule type="expression" priority="3" dxfId="1">
      <formula>OR($J19="Pick who paid",$J19="Re-pick who paid")</formula>
    </cfRule>
  </conditionalFormatting>
  <dataValidations count="4">
    <dataValidation sqref="A8" showDropDown="0" showInputMessage="0" showErrorMessage="1" allowBlank="1" errorTitle="Enter a number" error="Type Parent A's share as 60% or 0.6 — anything from 0% to 100%." type="decimal" errorStyle="stop" operator="between">
      <formula1>0</formula1>
      <formula2>1</formula2>
    </dataValidation>
    <dataValidation sqref="F19:F58" showDropDown="0" showInputMessage="0" showErrorMessage="1" allowBlank="1" errorTitle="Pick from the list" error="Pick one of the values in this cell's dropdown ($A$6:$A$7). Typed text that is not on the list is not accepted, because the formulas match these values exactly." type="list" errorStyle="stop">
      <formula1>$A$6:$A$7</formula1>
    </dataValidation>
    <dataValidation sqref="C19:C58" showDropDown="0" showInputMessage="0" showErrorMessage="1" allowBlank="1" errorTitle="Pick from the list" error="Pick one of the values in this cell's dropdown ($A$61:$A$72). Typed text that is not on the list is not accepted, because the formulas match these values exactly." type="list" errorStyle="stop">
      <formula1>$A$61:$A$72</formula1>
    </dataValidation>
    <dataValidation sqref="E19:E58" showDropDown="0" showInputMessage="0" showErrorMessage="1" allowBlank="1" errorTitle="Enter a number" error="Enter the amount paid, zero or more." type="decimal" errorStyle="stop" operator="greaterThanOrEqual">
      <formula1>0</formula1>
    </dataValidation>
  </dataValidations>
  <hyperlinks>
    <hyperlink xmlns:r="http://schemas.openxmlformats.org/officeDocument/2006/relationships" ref="A76" r:id="rId1"/>
    <hyperlink xmlns:r="http://schemas.openxmlformats.org/officeDocument/2006/relationships" ref="A77" r:id="rId2"/>
    <hyperlink xmlns:r="http://schemas.openxmlformats.org/officeDocument/2006/relationships" ref="A79" r:id="rId3"/>
  </hyperlinks>
  <printOptions horizontalCentered="1"/>
  <pageMargins left="0.5" right="0.5" top="0.5" bottom="0.5" header="0.3" footer="0.3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Ardent Workshop</Application>
</Properties>
</file>

<file path=docProps/core.xml><?xml version="1.0" encoding="utf-8"?>
<cp:coreProperties xmlns:cp="http://schemas.openxmlformats.org/package/2006/metadata/core-properties">
  <dc:creator xmlns:dc="http://purl.org/dc/elements/1.1/">Ardent Workshop</dc:creator>
  <dc:title xmlns:dc="http://purl.org/dc/elements/1.1/">Co-Parenting Shared Expense Ledger (free) by Ardent Workshop</dc:title>
  <dc:subject xmlns:dc="http://purl.org/dc/elements/1.1/">A free co-parenting shared-expense ledger: log who paid for what, apply one agreed split, and see at a glance who owes whom.</dc:subject>
  <dc:language xmlns:dc="http://purl.org/dc/elements/1.1/">en-US</dc:language>
  <dcterms:created xmlns:dcterms="http://purl.org/dc/terms/" xmlns:xsi="http://www.w3.org/2001/XMLSchema-instance" xsi:type="dcterms:W3CDTF">2026-09-25T00:00:00Z</dcterms:created>
  <dcterms:modified xmlns:dcterms="http://purl.org/dc/terms/" xmlns:xsi="http://www.w3.org/2001/XMLSchema-instance" xsi:type="dcterms:W3CDTF">2026-09-26T04:27:46Z</dcterms:modified>
  <cp:keywords>co-parenting expenses, shared child expenses, who owes whom, custody expense tracker, free spreadsheet</cp:keywords>
</cp:coreProperties>
</file>